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C:\Users\DavidHollie\Documents\Berk-Tek\Fill Ratios\"/>
    </mc:Choice>
  </mc:AlternateContent>
  <xr:revisionPtr revIDLastSave="0" documentId="13_ncr:1_{F5576E33-6B24-4F6E-A42F-895A5B971203}" xr6:coauthVersionLast="47" xr6:coauthVersionMax="47" xr10:uidLastSave="{00000000-0000-0000-0000-000000000000}"/>
  <workbookProtection workbookAlgorithmName="SHA-512" workbookHashValue="9PbVMcqmFiko4byiDdfHAMc3sW+td6kb2rdkDSEfe1KFNK30BGQu2VyjYBS1nD7N5fKDAsLLtp24+0MmTouJ1g==" workbookSaltValue="rX5XVLiQK/84ijLAnKf9Dw==" workbookSpinCount="100000" lockStructure="1"/>
  <bookViews>
    <workbookView xWindow="-110" yWindow="-110" windowWidth="19420" windowHeight="10420" xr2:uid="{00000000-000D-0000-FFFF-FFFF00000000}"/>
  </bookViews>
  <sheets>
    <sheet name="Pathway Fill Calculators" sheetId="1" r:id="rId1"/>
    <sheet name="Info" sheetId="2" state="hidden" r:id="rId2"/>
  </sheets>
  <definedNames>
    <definedName name="BasketTray1">'Pathway Fill Calculators'!$E$58</definedName>
    <definedName name="BasketTray2">'Pathway Fill Calculators'!$E$59</definedName>
    <definedName name="BasketTray3">'Pathway Fill Calculators'!$E$60</definedName>
    <definedName name="BasketTray4">'Pathway Fill Calculators'!$E$61</definedName>
    <definedName name="BasketTray5">'Pathway Fill Calculators'!$E$62</definedName>
    <definedName name="BasketTray6">'Pathway Fill Calculators'!$E$63</definedName>
    <definedName name="CableCategories">Info!$D$2:$D$503</definedName>
    <definedName name="CableHyperlinks">Info!$C$2:$C$503</definedName>
    <definedName name="CableODs">Info!$B$2:$B$503</definedName>
    <definedName name="CableOptions">Info!$A$2:$A$503</definedName>
    <definedName name="Categories">Info!$I$2:$I$8</definedName>
    <definedName name="CompositeFiberCopper">Info!$A$397:$A$470</definedName>
    <definedName name="Conduit1">'Pathway Fill Calculators'!$E$29</definedName>
    <definedName name="Conduit2">'Pathway Fill Calculators'!$E$30</definedName>
    <definedName name="Conduit3">'Pathway Fill Calculators'!$E$31</definedName>
    <definedName name="Conduit4">'Pathway Fill Calculators'!$E$32</definedName>
    <definedName name="Conduit5">'Pathway Fill Calculators'!$E$33</definedName>
    <definedName name="Conduit6">'Pathway Fill Calculators'!$E$34</definedName>
    <definedName name="ConduitIDs">Info!$M$2:$M$70</definedName>
    <definedName name="ConduitOptions">Info!$L$2:$L$70</definedName>
    <definedName name="CopperStructuredCables">Info!$A$3:$A$33</definedName>
    <definedName name="IndustrialEthernet">Info!$A$472:$A$503</definedName>
    <definedName name="LooseTubeFiber">Info!$A$216:$A$395</definedName>
    <definedName name="NamedSelection">Info!$J$2:$J$8</definedName>
    <definedName name="RibbonFiber">Info!$A$185:$A$214</definedName>
    <definedName name="SelectCategory">Info!$A$2</definedName>
    <definedName name="TightBufferFiber">Info!$A$35:$A$183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2" l="1"/>
  <c r="D31" i="2"/>
  <c r="D32" i="2"/>
  <c r="D30" i="2"/>
  <c r="D28" i="2"/>
  <c r="D27" i="2"/>
  <c r="D26" i="2"/>
  <c r="D25" i="2"/>
  <c r="D24" i="2"/>
  <c r="A24" i="2"/>
  <c r="K63" i="1"/>
  <c r="K62" i="1"/>
  <c r="K61" i="1"/>
  <c r="K60" i="1"/>
  <c r="K59" i="1"/>
  <c r="K58" i="1"/>
  <c r="K34" i="1" l="1"/>
  <c r="K33" i="1"/>
  <c r="K32" i="1"/>
  <c r="K31" i="1"/>
  <c r="K30" i="1"/>
  <c r="K29" i="1"/>
  <c r="D461" i="2" l="1"/>
  <c r="D462" i="2"/>
  <c r="D463" i="2"/>
  <c r="D464" i="2"/>
  <c r="D465" i="2"/>
  <c r="D466" i="2"/>
  <c r="D467" i="2"/>
  <c r="D468" i="2"/>
  <c r="D469" i="2"/>
  <c r="D453" i="2" l="1"/>
  <c r="D452" i="2"/>
  <c r="D449" i="2"/>
  <c r="D448" i="2"/>
  <c r="C395" i="2"/>
  <c r="C394" i="2"/>
  <c r="C393" i="2"/>
  <c r="C392" i="2"/>
  <c r="C391" i="2"/>
  <c r="C376" i="2"/>
  <c r="C375" i="2"/>
  <c r="C374" i="2"/>
  <c r="C373" i="2"/>
  <c r="C372" i="2"/>
  <c r="C371" i="2"/>
  <c r="C370" i="2"/>
  <c r="C369" i="2"/>
  <c r="C368" i="2"/>
  <c r="C367" i="2"/>
  <c r="C366" i="2"/>
  <c r="C363" i="2"/>
  <c r="C362" i="2"/>
  <c r="C361" i="2"/>
  <c r="C360" i="2"/>
  <c r="C359" i="2"/>
  <c r="C358" i="2"/>
  <c r="C357" i="2"/>
  <c r="C356" i="2"/>
  <c r="C355" i="2"/>
  <c r="C354" i="2"/>
  <c r="C353" i="2"/>
  <c r="D432" i="2" l="1"/>
  <c r="C432" i="2"/>
  <c r="D423" i="2"/>
  <c r="C423" i="2"/>
  <c r="D413" i="2"/>
  <c r="C413" i="2"/>
  <c r="C440" i="2"/>
  <c r="C439" i="2"/>
  <c r="C438" i="2"/>
  <c r="C437" i="2"/>
  <c r="C436" i="2"/>
  <c r="C435" i="2"/>
  <c r="C434" i="2"/>
  <c r="C428" i="2"/>
  <c r="C427" i="2"/>
  <c r="C426" i="2"/>
  <c r="C425" i="2"/>
  <c r="C424" i="2"/>
  <c r="C422" i="2"/>
  <c r="C421" i="2"/>
  <c r="C420" i="2"/>
  <c r="C419" i="2"/>
  <c r="C414" i="2"/>
  <c r="C412" i="2"/>
  <c r="C411" i="2"/>
  <c r="C410" i="2"/>
  <c r="C409" i="2"/>
  <c r="C405" i="2"/>
  <c r="C404" i="2"/>
  <c r="C403" i="2"/>
  <c r="C402" i="2"/>
  <c r="C401" i="2"/>
  <c r="C400" i="2"/>
  <c r="C399" i="2"/>
  <c r="C386" i="2"/>
  <c r="C385" i="2"/>
  <c r="C384" i="2"/>
  <c r="C383" i="2"/>
  <c r="C382" i="2"/>
  <c r="C381" i="2"/>
  <c r="D394" i="2"/>
  <c r="D345" i="2"/>
  <c r="C345" i="2"/>
  <c r="C296" i="2"/>
  <c r="D296" i="2"/>
  <c r="C209" i="2"/>
  <c r="C208" i="2"/>
  <c r="D209" i="2"/>
  <c r="D208" i="2"/>
  <c r="D203" i="2"/>
  <c r="C203" i="2"/>
  <c r="C194" i="2"/>
  <c r="D194" i="2"/>
  <c r="C75" i="2"/>
  <c r="C74" i="2"/>
  <c r="C73" i="2"/>
  <c r="C72" i="2"/>
  <c r="C71" i="2"/>
  <c r="C70" i="2"/>
  <c r="C69" i="2"/>
  <c r="D63" i="2"/>
  <c r="C63" i="2"/>
  <c r="C55" i="2"/>
  <c r="C54" i="2"/>
  <c r="C53" i="2"/>
  <c r="C52" i="2"/>
  <c r="C51" i="2"/>
  <c r="C50" i="2"/>
  <c r="C49" i="2"/>
  <c r="C44" i="2"/>
  <c r="C43" i="2"/>
  <c r="C42" i="2"/>
  <c r="C41" i="2"/>
  <c r="C40" i="2"/>
  <c r="C39" i="2"/>
  <c r="C38" i="2"/>
  <c r="D15" i="2"/>
  <c r="D479" i="2" l="1"/>
  <c r="D493" i="2"/>
  <c r="J3" i="2"/>
  <c r="J4" i="2"/>
  <c r="J5" i="2"/>
  <c r="J6" i="2"/>
  <c r="J7" i="2"/>
  <c r="J8" i="2"/>
  <c r="J2" i="2"/>
  <c r="C214" i="2"/>
  <c r="C213" i="2"/>
  <c r="C212" i="2"/>
  <c r="C211" i="2"/>
  <c r="C210" i="2"/>
  <c r="C205" i="2"/>
  <c r="C204" i="2"/>
  <c r="C200" i="2"/>
  <c r="C199" i="2"/>
  <c r="C198" i="2"/>
  <c r="C197" i="2"/>
  <c r="C196" i="2"/>
  <c r="C195" i="2"/>
  <c r="C193" i="2"/>
  <c r="C190" i="2"/>
  <c r="C189" i="2"/>
  <c r="C188" i="2"/>
  <c r="C187" i="2"/>
  <c r="C186" i="2"/>
  <c r="D214" i="2"/>
  <c r="D213" i="2"/>
  <c r="D212" i="2"/>
  <c r="D211" i="2"/>
  <c r="D210" i="2"/>
  <c r="D207" i="2"/>
  <c r="D206" i="2"/>
  <c r="A206" i="2"/>
  <c r="D205" i="2"/>
  <c r="D204" i="2"/>
  <c r="D202" i="2"/>
  <c r="D201" i="2"/>
  <c r="A201" i="2"/>
  <c r="D200" i="2"/>
  <c r="D199" i="2"/>
  <c r="D198" i="2"/>
  <c r="D197" i="2"/>
  <c r="D196" i="2"/>
  <c r="D195" i="2"/>
  <c r="D193" i="2"/>
  <c r="D192" i="2"/>
  <c r="D191" i="2"/>
  <c r="A191" i="2"/>
  <c r="D190" i="2"/>
  <c r="D189" i="2"/>
  <c r="D188" i="2"/>
  <c r="D187" i="2"/>
  <c r="D186" i="2"/>
  <c r="D185" i="2"/>
  <c r="A184" i="2"/>
  <c r="C183" i="2"/>
  <c r="C182" i="2"/>
  <c r="C179" i="2"/>
  <c r="C178" i="2"/>
  <c r="C177" i="2"/>
  <c r="C176" i="2"/>
  <c r="C175" i="2"/>
  <c r="C174" i="2"/>
  <c r="C173" i="2"/>
  <c r="C172" i="2"/>
  <c r="C171" i="2"/>
  <c r="C170" i="2"/>
  <c r="C167" i="2"/>
  <c r="C166" i="2"/>
  <c r="C165" i="2"/>
  <c r="C164" i="2"/>
  <c r="C163" i="2"/>
  <c r="C162" i="2"/>
  <c r="C161" i="2"/>
  <c r="C160" i="2"/>
  <c r="C159" i="2"/>
  <c r="C156" i="2"/>
  <c r="C155" i="2"/>
  <c r="C154" i="2"/>
  <c r="C153" i="2"/>
  <c r="C152" i="2"/>
  <c r="C151" i="2"/>
  <c r="C150" i="2"/>
  <c r="C149" i="2"/>
  <c r="C148" i="2"/>
  <c r="C145" i="2"/>
  <c r="C144" i="2"/>
  <c r="C143" i="2"/>
  <c r="C142" i="2"/>
  <c r="C139" i="2"/>
  <c r="C138" i="2"/>
  <c r="C137" i="2"/>
  <c r="C136" i="2"/>
  <c r="C133" i="2"/>
  <c r="C132" i="2"/>
  <c r="C131" i="2"/>
  <c r="C130" i="2"/>
  <c r="C129" i="2"/>
  <c r="C128" i="2"/>
  <c r="C127" i="2"/>
  <c r="C124" i="2"/>
  <c r="C123" i="2"/>
  <c r="C122" i="2"/>
  <c r="C121" i="2"/>
  <c r="C120" i="2"/>
  <c r="C119" i="2"/>
  <c r="C118" i="2"/>
  <c r="C116" i="2"/>
  <c r="C115" i="2"/>
  <c r="C114" i="2"/>
  <c r="C111" i="2"/>
  <c r="C110" i="2"/>
  <c r="C109" i="2"/>
  <c r="C108" i="2"/>
  <c r="C107" i="2"/>
  <c r="C106" i="2"/>
  <c r="C105" i="2"/>
  <c r="C102" i="2"/>
  <c r="C101" i="2"/>
  <c r="C100" i="2"/>
  <c r="C99" i="2"/>
  <c r="C98" i="2"/>
  <c r="C97" i="2"/>
  <c r="C96" i="2"/>
  <c r="C94" i="2"/>
  <c r="C93" i="2"/>
  <c r="C92" i="2"/>
  <c r="D183" i="2"/>
  <c r="D182" i="2"/>
  <c r="D181" i="2"/>
  <c r="D180" i="2"/>
  <c r="A180" i="2"/>
  <c r="D179" i="2"/>
  <c r="D178" i="2"/>
  <c r="D177" i="2"/>
  <c r="D176" i="2"/>
  <c r="D175" i="2"/>
  <c r="D174" i="2"/>
  <c r="D173" i="2"/>
  <c r="D172" i="2"/>
  <c r="D171" i="2"/>
  <c r="D170" i="2"/>
  <c r="D169" i="2"/>
  <c r="D168" i="2"/>
  <c r="A168" i="2"/>
  <c r="D167" i="2"/>
  <c r="D166" i="2"/>
  <c r="D165" i="2"/>
  <c r="D164" i="2"/>
  <c r="D163" i="2"/>
  <c r="D162" i="2"/>
  <c r="D161" i="2"/>
  <c r="D160" i="2"/>
  <c r="D159" i="2"/>
  <c r="D158" i="2"/>
  <c r="D157" i="2"/>
  <c r="A157" i="2"/>
  <c r="D156" i="2"/>
  <c r="D155" i="2"/>
  <c r="D154" i="2"/>
  <c r="D153" i="2"/>
  <c r="D152" i="2"/>
  <c r="D151" i="2"/>
  <c r="D150" i="2"/>
  <c r="D149" i="2"/>
  <c r="D148" i="2"/>
  <c r="D147" i="2"/>
  <c r="D146" i="2"/>
  <c r="A146" i="2"/>
  <c r="D145" i="2"/>
  <c r="D144" i="2"/>
  <c r="D143" i="2"/>
  <c r="D142" i="2"/>
  <c r="D141" i="2"/>
  <c r="D140" i="2"/>
  <c r="A140" i="2"/>
  <c r="D139" i="2"/>
  <c r="D138" i="2"/>
  <c r="D137" i="2"/>
  <c r="D136" i="2"/>
  <c r="D135" i="2"/>
  <c r="D134" i="2"/>
  <c r="A134" i="2"/>
  <c r="D133" i="2"/>
  <c r="D132" i="2"/>
  <c r="D131" i="2"/>
  <c r="D130" i="2"/>
  <c r="D129" i="2"/>
  <c r="D128" i="2"/>
  <c r="D127" i="2"/>
  <c r="D126" i="2"/>
  <c r="D125" i="2"/>
  <c r="A125" i="2"/>
  <c r="D124" i="2"/>
  <c r="D123" i="2"/>
  <c r="D122" i="2"/>
  <c r="D121" i="2"/>
  <c r="D120" i="2"/>
  <c r="D119" i="2"/>
  <c r="D118" i="2"/>
  <c r="D117" i="2"/>
  <c r="D116" i="2"/>
  <c r="D115" i="2"/>
  <c r="D114" i="2"/>
  <c r="D113" i="2"/>
  <c r="D112" i="2"/>
  <c r="A112" i="2"/>
  <c r="D111" i="2"/>
  <c r="D110" i="2"/>
  <c r="D109" i="2"/>
  <c r="D108" i="2"/>
  <c r="D107" i="2"/>
  <c r="D106" i="2"/>
  <c r="D105" i="2"/>
  <c r="D104" i="2"/>
  <c r="D103" i="2"/>
  <c r="A103" i="2"/>
  <c r="D102" i="2"/>
  <c r="D101" i="2"/>
  <c r="D100" i="2"/>
  <c r="D99" i="2"/>
  <c r="D98" i="2"/>
  <c r="D97" i="2"/>
  <c r="D96" i="2"/>
  <c r="D95" i="2"/>
  <c r="D94" i="2"/>
  <c r="D93" i="2"/>
  <c r="D92" i="2"/>
  <c r="D91" i="2"/>
  <c r="D90" i="2"/>
  <c r="A90" i="2"/>
  <c r="P5" i="2"/>
  <c r="P8" i="2"/>
  <c r="P10" i="2"/>
  <c r="P9" i="2"/>
  <c r="P3" i="2"/>
  <c r="P4" i="2"/>
  <c r="P12" i="2"/>
  <c r="P2" i="2"/>
  <c r="P6" i="2"/>
  <c r="P7" i="2"/>
  <c r="P13" i="2"/>
  <c r="P11" i="2"/>
  <c r="A493" i="2" l="1"/>
  <c r="A479" i="2"/>
  <c r="A471" i="2"/>
  <c r="A456" i="2"/>
  <c r="A441" i="2"/>
  <c r="A429" i="2"/>
  <c r="A415" i="2"/>
  <c r="A406" i="2"/>
  <c r="A396" i="2"/>
  <c r="A387" i="2"/>
  <c r="A377" i="2"/>
  <c r="A364" i="2"/>
  <c r="A351" i="2"/>
  <c r="A347" i="2"/>
  <c r="A337" i="2"/>
  <c r="A328" i="2"/>
  <c r="A317" i="2"/>
  <c r="A307" i="2"/>
  <c r="A298" i="2"/>
  <c r="A287" i="2"/>
  <c r="A276" i="2"/>
  <c r="A267" i="2"/>
  <c r="A256" i="2"/>
  <c r="A245" i="2"/>
  <c r="A237" i="2"/>
  <c r="A225" i="2"/>
  <c r="A215" i="2"/>
  <c r="A84" i="2"/>
  <c r="A76" i="2"/>
  <c r="A65" i="2"/>
  <c r="A56" i="2"/>
  <c r="A45" i="2"/>
  <c r="A34" i="2"/>
  <c r="A29" i="2"/>
  <c r="A14" i="2"/>
  <c r="K35" i="1" l="1"/>
  <c r="G63" i="1"/>
  <c r="G62" i="1"/>
  <c r="G61" i="1"/>
  <c r="G60" i="1"/>
  <c r="G59" i="1"/>
  <c r="G58" i="1"/>
  <c r="G34" i="1"/>
  <c r="G33" i="1"/>
  <c r="G32" i="1"/>
  <c r="G31" i="1"/>
  <c r="G30" i="1"/>
  <c r="G29" i="1"/>
  <c r="D29" i="2"/>
  <c r="D23" i="2"/>
  <c r="D22" i="2"/>
  <c r="D21" i="2"/>
  <c r="D20" i="2"/>
  <c r="D19" i="2"/>
  <c r="D18" i="2"/>
  <c r="D17" i="2"/>
  <c r="D16" i="2"/>
  <c r="D14" i="2"/>
  <c r="D13" i="2"/>
  <c r="D12" i="2"/>
  <c r="D11" i="2"/>
  <c r="D10" i="2"/>
  <c r="D9" i="2"/>
  <c r="D8" i="2"/>
  <c r="D7" i="2"/>
  <c r="D6" i="2"/>
  <c r="D5" i="2"/>
  <c r="D4" i="2"/>
  <c r="D3" i="2"/>
  <c r="D503" i="2" l="1"/>
  <c r="D502" i="2"/>
  <c r="D501" i="2"/>
  <c r="D500" i="2"/>
  <c r="D499" i="2"/>
  <c r="D498" i="2"/>
  <c r="D497" i="2"/>
  <c r="D496" i="2"/>
  <c r="D495" i="2"/>
  <c r="D494" i="2"/>
  <c r="D492" i="2"/>
  <c r="D491" i="2"/>
  <c r="D490" i="2"/>
  <c r="D489" i="2"/>
  <c r="D488" i="2"/>
  <c r="D487" i="2"/>
  <c r="D486" i="2"/>
  <c r="D485" i="2"/>
  <c r="D484" i="2"/>
  <c r="D483" i="2"/>
  <c r="D482" i="2"/>
  <c r="D481" i="2"/>
  <c r="D480" i="2"/>
  <c r="D478" i="2"/>
  <c r="D477" i="2"/>
  <c r="D476" i="2"/>
  <c r="D475" i="2"/>
  <c r="D474" i="2"/>
  <c r="D473" i="2"/>
  <c r="D472" i="2"/>
  <c r="D470" i="2"/>
  <c r="D460" i="2"/>
  <c r="D459" i="2"/>
  <c r="D458" i="2"/>
  <c r="D457" i="2"/>
  <c r="D456" i="2"/>
  <c r="D455" i="2"/>
  <c r="D454" i="2"/>
  <c r="D451" i="2"/>
  <c r="D450" i="2"/>
  <c r="D447" i="2"/>
  <c r="D446" i="2"/>
  <c r="D445" i="2"/>
  <c r="D444" i="2"/>
  <c r="D443" i="2"/>
  <c r="D442" i="2"/>
  <c r="D441" i="2"/>
  <c r="D440" i="2"/>
  <c r="D439" i="2"/>
  <c r="D438" i="2"/>
  <c r="D437" i="2"/>
  <c r="D436" i="2"/>
  <c r="D435" i="2"/>
  <c r="D434" i="2"/>
  <c r="D433" i="2"/>
  <c r="D431" i="2"/>
  <c r="D430" i="2"/>
  <c r="D429" i="2"/>
  <c r="D428" i="2"/>
  <c r="D427" i="2"/>
  <c r="D426" i="2"/>
  <c r="D425" i="2"/>
  <c r="D424" i="2"/>
  <c r="D422" i="2"/>
  <c r="D421" i="2"/>
  <c r="D420" i="2"/>
  <c r="D419" i="2"/>
  <c r="D418" i="2"/>
  <c r="D417" i="2"/>
  <c r="D416" i="2"/>
  <c r="D415" i="2"/>
  <c r="D414" i="2"/>
  <c r="D412" i="2"/>
  <c r="D411" i="2"/>
  <c r="D410" i="2"/>
  <c r="D409" i="2"/>
  <c r="D408" i="2"/>
  <c r="D407" i="2"/>
  <c r="D406" i="2"/>
  <c r="D405" i="2"/>
  <c r="D404" i="2"/>
  <c r="D403" i="2"/>
  <c r="D402" i="2"/>
  <c r="D401" i="2"/>
  <c r="D400" i="2"/>
  <c r="D399" i="2"/>
  <c r="D398" i="2"/>
  <c r="D397" i="2"/>
  <c r="D395"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89" i="2"/>
  <c r="D88" i="2"/>
  <c r="D87" i="2"/>
  <c r="D86" i="2"/>
  <c r="D85" i="2"/>
  <c r="D84" i="2"/>
  <c r="D83" i="2"/>
  <c r="D82" i="2"/>
  <c r="D81" i="2"/>
  <c r="D80" i="2"/>
  <c r="D79" i="2"/>
  <c r="D78" i="2"/>
  <c r="D77" i="2"/>
  <c r="D76" i="2"/>
  <c r="D75" i="2"/>
  <c r="D74" i="2"/>
  <c r="D73" i="2"/>
  <c r="D72" i="2"/>
  <c r="D71" i="2"/>
  <c r="D70" i="2"/>
  <c r="D69" i="2"/>
  <c r="D68" i="2"/>
  <c r="D67" i="2"/>
  <c r="D66" i="2"/>
  <c r="D65" i="2"/>
  <c r="D64"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O66" i="1" l="1"/>
  <c r="O65" i="1"/>
  <c r="O38" i="1"/>
  <c r="C431" i="2"/>
  <c r="C417" i="2"/>
  <c r="C389" i="2" l="1"/>
  <c r="C379" i="2"/>
  <c r="C350" i="2"/>
  <c r="C349" i="2"/>
  <c r="C309" i="2"/>
  <c r="C319" i="2"/>
  <c r="C331" i="2"/>
  <c r="C311" i="2"/>
  <c r="C346" i="2"/>
  <c r="C344" i="2"/>
  <c r="C343" i="2"/>
  <c r="C342" i="2"/>
  <c r="C341" i="2"/>
  <c r="C340" i="2"/>
  <c r="C339" i="2"/>
  <c r="C336" i="2"/>
  <c r="C335" i="2"/>
  <c r="C334" i="2"/>
  <c r="C333" i="2"/>
  <c r="C332" i="2"/>
  <c r="C330" i="2"/>
  <c r="C327" i="2"/>
  <c r="C326" i="2"/>
  <c r="C325" i="2"/>
  <c r="C324" i="2"/>
  <c r="C323" i="2"/>
  <c r="C322" i="2"/>
  <c r="C321" i="2"/>
  <c r="C320" i="2"/>
  <c r="C316" i="2"/>
  <c r="C315" i="2"/>
  <c r="C314" i="2"/>
  <c r="C313" i="2"/>
  <c r="C312" i="2"/>
  <c r="C310" i="2"/>
  <c r="C306" i="2"/>
  <c r="C305" i="2"/>
  <c r="C304" i="2"/>
  <c r="C303" i="2"/>
  <c r="C302" i="2"/>
  <c r="C301" i="2"/>
  <c r="C300" i="2"/>
  <c r="C297" i="2"/>
  <c r="C295" i="2"/>
  <c r="C294" i="2"/>
  <c r="C293" i="2"/>
  <c r="C292" i="2"/>
  <c r="C291" i="2"/>
  <c r="C290" i="2"/>
  <c r="C289" i="2"/>
  <c r="C286" i="2"/>
  <c r="C285" i="2"/>
  <c r="C284" i="2"/>
  <c r="C283" i="2"/>
  <c r="C282" i="2"/>
  <c r="C281" i="2"/>
  <c r="C280" i="2"/>
  <c r="C279" i="2"/>
  <c r="C278" i="2"/>
  <c r="C275" i="2"/>
  <c r="C274" i="2"/>
  <c r="C273" i="2"/>
  <c r="C272" i="2"/>
  <c r="C271" i="2"/>
  <c r="C270" i="2"/>
  <c r="C269" i="2"/>
  <c r="C248" i="2"/>
  <c r="C255" i="2"/>
  <c r="C254" i="2"/>
  <c r="C253" i="2"/>
  <c r="C252" i="2"/>
  <c r="C251" i="2"/>
  <c r="C250" i="2"/>
  <c r="C249" i="2"/>
  <c r="C247" i="2"/>
  <c r="C89" i="2"/>
  <c r="C88" i="2"/>
  <c r="C87" i="2"/>
  <c r="C86" i="2"/>
  <c r="C83" i="2"/>
  <c r="C82" i="2"/>
  <c r="C81" i="2"/>
  <c r="C80" i="2"/>
  <c r="C79" i="2"/>
  <c r="C78" i="2"/>
  <c r="C67" i="2"/>
  <c r="C59" i="2"/>
  <c r="C60" i="2"/>
  <c r="C61" i="2"/>
  <c r="C62" i="2"/>
  <c r="C64" i="2"/>
  <c r="C58" i="2"/>
  <c r="C244" i="2" l="1"/>
  <c r="C243" i="2"/>
  <c r="C242" i="2"/>
  <c r="C241" i="2"/>
  <c r="C240" i="2"/>
  <c r="C239" i="2"/>
  <c r="C236" i="2"/>
  <c r="C235" i="2"/>
  <c r="C234" i="2"/>
  <c r="C233" i="2"/>
  <c r="C232" i="2"/>
  <c r="C231" i="2"/>
  <c r="C230" i="2"/>
  <c r="C229" i="2"/>
  <c r="C228" i="2"/>
  <c r="C227" i="2"/>
  <c r="C224" i="2"/>
  <c r="C223" i="2"/>
  <c r="C222" i="2"/>
  <c r="C221" i="2"/>
  <c r="C220" i="2"/>
  <c r="C219" i="2"/>
  <c r="C218" i="2"/>
  <c r="C217" i="2"/>
  <c r="C47" i="2"/>
  <c r="C36" i="2"/>
  <c r="F26" i="1" l="1"/>
  <c r="H64" i="1"/>
  <c r="J64" i="1" s="1"/>
  <c r="H35" i="1"/>
  <c r="J35" i="1" s="1"/>
  <c r="G55" i="1" l="1"/>
  <c r="G26" i="1"/>
  <c r="H29" i="1" l="1"/>
  <c r="J29" i="1" s="1"/>
  <c r="H33" i="1"/>
  <c r="J33" i="1" s="1"/>
  <c r="H60" i="1"/>
  <c r="J60" i="1" s="1"/>
  <c r="H30" i="1"/>
  <c r="J30" i="1" s="1"/>
  <c r="H34" i="1"/>
  <c r="J34" i="1" s="1"/>
  <c r="H61" i="1"/>
  <c r="J61" i="1" s="1"/>
  <c r="H62" i="1"/>
  <c r="J62" i="1" s="1"/>
  <c r="H31" i="1"/>
  <c r="J31" i="1" s="1"/>
  <c r="H58" i="1"/>
  <c r="J58" i="1" s="1"/>
  <c r="H32" i="1"/>
  <c r="J32" i="1" s="1"/>
  <c r="H59" i="1"/>
  <c r="J59" i="1" s="1"/>
  <c r="H63" i="1"/>
  <c r="J63" i="1" s="1"/>
  <c r="J36" i="1" l="1"/>
  <c r="J38" i="1" s="1"/>
  <c r="K38" i="1" s="1"/>
  <c r="J65" i="1"/>
  <c r="J67" i="1" s="1"/>
  <c r="K67" i="1" s="1"/>
  <c r="C261" i="2" l="1"/>
  <c r="C259" i="2"/>
  <c r="C258" i="2"/>
  <c r="C265" i="2"/>
  <c r="C264" i="2"/>
  <c r="C263" i="2"/>
  <c r="C262" i="2"/>
  <c r="C260" i="2"/>
  <c r="C266" i="2"/>
</calcChain>
</file>

<file path=xl/sharedStrings.xml><?xml version="1.0" encoding="utf-8"?>
<sst xmlns="http://schemas.openxmlformats.org/spreadsheetml/2006/main" count="808" uniqueCount="711">
  <si>
    <t>O.D.</t>
  </si>
  <si>
    <t>Area</t>
  </si>
  <si>
    <t>Fill Ratio</t>
  </si>
  <si>
    <t>Backbone Cable Conduit Fill Limits</t>
  </si>
  <si>
    <t>1 Cable</t>
  </si>
  <si>
    <t>2 Cables</t>
  </si>
  <si>
    <t>ACP012</t>
  </si>
  <si>
    <t>LTR12B072</t>
  </si>
  <si>
    <t>LTR12B096</t>
  </si>
  <si>
    <t>LTR12B144</t>
  </si>
  <si>
    <t>LTR12B288</t>
  </si>
  <si>
    <t>LTR12B432</t>
  </si>
  <si>
    <t>LTP12B048</t>
  </si>
  <si>
    <t>LTP12B072</t>
  </si>
  <si>
    <t>LTP12B096</t>
  </si>
  <si>
    <t>LTP12B144</t>
  </si>
  <si>
    <t>LTP12B288</t>
  </si>
  <si>
    <t>LTP12B432</t>
  </si>
  <si>
    <t>LTRK12B072</t>
  </si>
  <si>
    <t>LTRK12B096</t>
  </si>
  <si>
    <t>LTRK12B144</t>
  </si>
  <si>
    <t>LTRK12B288</t>
  </si>
  <si>
    <t>LTPK12B048</t>
  </si>
  <si>
    <t>LTPK12B072</t>
  </si>
  <si>
    <t>LTPK12B096</t>
  </si>
  <si>
    <t>LTPK12B144</t>
  </si>
  <si>
    <t>LTPK12B288</t>
  </si>
  <si>
    <t>OPD006</t>
  </si>
  <si>
    <t>OPD012</t>
  </si>
  <si>
    <t>OPDD12B024</t>
  </si>
  <si>
    <t>OPDD12B048</t>
  </si>
  <si>
    <t>OPDD12B072</t>
  </si>
  <si>
    <t>OPDD12B096</t>
  </si>
  <si>
    <t>OPDD12B144</t>
  </si>
  <si>
    <t>OPDD12B288</t>
  </si>
  <si>
    <t>OPA006</t>
  </si>
  <si>
    <t>OPA012</t>
  </si>
  <si>
    <t>OPAD12B024</t>
  </si>
  <si>
    <t>OPAD12B048</t>
  </si>
  <si>
    <t>OPAD12B072</t>
  </si>
  <si>
    <t>OPAD12B096</t>
  </si>
  <si>
    <t>OPAD12B144</t>
  </si>
  <si>
    <t>PDP006</t>
  </si>
  <si>
    <t>PDP012</t>
  </si>
  <si>
    <t>PDP024</t>
  </si>
  <si>
    <t>PDP12B048</t>
  </si>
  <si>
    <t>PDP12B072</t>
  </si>
  <si>
    <t>PDP12B144</t>
  </si>
  <si>
    <t>PDR006</t>
  </si>
  <si>
    <t>PDR012</t>
  </si>
  <si>
    <t>PDR024</t>
  </si>
  <si>
    <t>PDR12B048</t>
  </si>
  <si>
    <t>PDR12B072</t>
  </si>
  <si>
    <t>PDR12B096</t>
  </si>
  <si>
    <t>PDR12B144</t>
  </si>
  <si>
    <t>PDPK012</t>
  </si>
  <si>
    <t>PDPK12B036</t>
  </si>
  <si>
    <t>PDPK12B048</t>
  </si>
  <si>
    <t>PDRK024</t>
  </si>
  <si>
    <t>PDRK12B072</t>
  </si>
  <si>
    <t>Number of Cables</t>
  </si>
  <si>
    <t>Conduit Trade Size</t>
  </si>
  <si>
    <t>PDPK006</t>
  </si>
  <si>
    <t>PDPK024</t>
  </si>
  <si>
    <t>PDRK12B048</t>
  </si>
  <si>
    <t>PDRK12B144</t>
  </si>
  <si>
    <t>PDPK12B072</t>
  </si>
  <si>
    <t>PDPK12B144</t>
  </si>
  <si>
    <t>Values drawn from NFPA 70, NEC (National Electrical Code), Chapter 9, Table 1</t>
  </si>
  <si>
    <t>Conduit Internal Area</t>
  </si>
  <si>
    <t>Accurately calculate conduit fills using the simple tool below.</t>
  </si>
  <si>
    <t>Conduit/Duct 
I.D. inch</t>
  </si>
  <si>
    <t>I.D. 
(inches)</t>
  </si>
  <si>
    <t>Cable Type</t>
  </si>
  <si>
    <t>LANmark-XTP Plenum</t>
  </si>
  <si>
    <t>LANmark-XTP Riser</t>
  </si>
  <si>
    <t>LANmark-6 Plenum</t>
  </si>
  <si>
    <t>LANmark-1000 Plenum</t>
  </si>
  <si>
    <t>LANmark-2000 Plenum</t>
  </si>
  <si>
    <t>LANmark-10G2 Plenum</t>
  </si>
  <si>
    <t>LANmark-6 FTP Plenum</t>
  </si>
  <si>
    <t>LANmark-10G FTP Plenum</t>
  </si>
  <si>
    <t>LANmark-6 Riser</t>
  </si>
  <si>
    <t>LANmark-1000 Riser</t>
  </si>
  <si>
    <t>LANmark-2000 Riser</t>
  </si>
  <si>
    <t>LANmark-10G2 Riser</t>
  </si>
  <si>
    <t>LANmark-6 FTP Riser</t>
  </si>
  <si>
    <t>LANmark-10G FTP Riser</t>
  </si>
  <si>
    <t>EMT 1/2</t>
  </si>
  <si>
    <t>EMT 3/4</t>
  </si>
  <si>
    <t>EMT 1</t>
  </si>
  <si>
    <t>EMT 1-1/4</t>
  </si>
  <si>
    <t>EMT 1-1/2</t>
  </si>
  <si>
    <t>EMT 2</t>
  </si>
  <si>
    <t>EMT 2-1/2</t>
  </si>
  <si>
    <t>EMT 3</t>
  </si>
  <si>
    <t>EMT 3-1/2</t>
  </si>
  <si>
    <t>EMT 4</t>
  </si>
  <si>
    <t>EMT 3/8</t>
  </si>
  <si>
    <t>IMC 1/2</t>
  </si>
  <si>
    <t>IMC 3/4</t>
  </si>
  <si>
    <t>IMC 1</t>
  </si>
  <si>
    <t>IMC 1-1/4</t>
  </si>
  <si>
    <t>IMC 1-1/2</t>
  </si>
  <si>
    <t>IMC 2</t>
  </si>
  <si>
    <t>IMC 2-1/2</t>
  </si>
  <si>
    <t>IMC 3</t>
  </si>
  <si>
    <t>IMC 3-1/2</t>
  </si>
  <si>
    <t>IMC 4</t>
  </si>
  <si>
    <t>Sch40 6</t>
  </si>
  <si>
    <t>Sch40 5</t>
  </si>
  <si>
    <t>Sch40 4</t>
  </si>
  <si>
    <t>Sch40 3-1/2</t>
  </si>
  <si>
    <t>Sch40 3</t>
  </si>
  <si>
    <t>Sch40 1</t>
  </si>
  <si>
    <t>Sch40 1-1/2</t>
  </si>
  <si>
    <t>Sch40 2</t>
  </si>
  <si>
    <t>Sch40 2-1/2</t>
  </si>
  <si>
    <t>Sch40 1-1/4</t>
  </si>
  <si>
    <t>Sch40 3/4</t>
  </si>
  <si>
    <t>Sch40 1/2</t>
  </si>
  <si>
    <t>Sch40 3/8</t>
  </si>
  <si>
    <t>Sch40 1/4</t>
  </si>
  <si>
    <t>Sch40 1/8</t>
  </si>
  <si>
    <t>RMC 1/4</t>
  </si>
  <si>
    <t>RMC 3/8</t>
  </si>
  <si>
    <t>RMC 1/2</t>
  </si>
  <si>
    <t>RMC 3/4</t>
  </si>
  <si>
    <t>RMC 1</t>
  </si>
  <si>
    <t>RMC 1-1/4</t>
  </si>
  <si>
    <t>RMC 1-1/2</t>
  </si>
  <si>
    <t>RMC 2</t>
  </si>
  <si>
    <t>RMC 2-1/2</t>
  </si>
  <si>
    <t>RMC 3</t>
  </si>
  <si>
    <t>RMC 3-1/2</t>
  </si>
  <si>
    <t>RMC 4</t>
  </si>
  <si>
    <t>RMC 4-1/2</t>
  </si>
  <si>
    <t>&lt;--Add new cells here to include them in the drop down</t>
  </si>
  <si>
    <t>&lt;--Drop down options end here</t>
  </si>
  <si>
    <t>LANmark-IP Plenum</t>
  </si>
  <si>
    <t>Hyperlink</t>
  </si>
  <si>
    <t>I.D.</t>
  </si>
  <si>
    <t>Sch80 1/8</t>
  </si>
  <si>
    <t>Sch80 1/4</t>
  </si>
  <si>
    <t>Sch80 3/8</t>
  </si>
  <si>
    <t>Sch80 1/2</t>
  </si>
  <si>
    <t>Sch80 3/4</t>
  </si>
  <si>
    <t>Sch80 1</t>
  </si>
  <si>
    <t>Sch80 1-1/4</t>
  </si>
  <si>
    <t>Sch80 1-1/2</t>
  </si>
  <si>
    <t>Sch80 2</t>
  </si>
  <si>
    <t>Sch80 2-1/2</t>
  </si>
  <si>
    <t>Sch80 3</t>
  </si>
  <si>
    <t>Sch80 3-1/2</t>
  </si>
  <si>
    <t>Sch80 4</t>
  </si>
  <si>
    <t>Sch80 5</t>
  </si>
  <si>
    <t>Sch80 6</t>
  </si>
  <si>
    <t>LANmark-SST Plenum</t>
  </si>
  <si>
    <t>HyperPlus 5e Plenum</t>
  </si>
  <si>
    <t>HyperPlus 5e Riser</t>
  </si>
  <si>
    <t>LANmark-HD Plenum</t>
  </si>
  <si>
    <t>LANmark-HD Riser</t>
  </si>
  <si>
    <t>LANmark-10G OSP</t>
  </si>
  <si>
    <t>LANmark-1000 OSP</t>
  </si>
  <si>
    <t>LANmark-6 OSP</t>
  </si>
  <si>
    <t>HyperPlus 5e OSP</t>
  </si>
  <si>
    <t>PDP006-I/O</t>
  </si>
  <si>
    <t>PDP012-I/O</t>
  </si>
  <si>
    <t>PDP024-I/O</t>
  </si>
  <si>
    <t>PDP12B048-I/O</t>
  </si>
  <si>
    <t>PDP12B072-I/O</t>
  </si>
  <si>
    <t>PDP12B144-I/O</t>
  </si>
  <si>
    <t>PDPK006-I/O</t>
  </si>
  <si>
    <t>PDPK012-I/O</t>
  </si>
  <si>
    <t>PDPK024-I/O</t>
  </si>
  <si>
    <t>PDPK12B036-I/O</t>
  </si>
  <si>
    <t>PDPK12B048-I/O</t>
  </si>
  <si>
    <t>PDPK12B072-I/O</t>
  </si>
  <si>
    <t>PDPK12B144-I/O</t>
  </si>
  <si>
    <t>ICP002-I/O</t>
  </si>
  <si>
    <t>ICP004-I/O</t>
  </si>
  <si>
    <t>ICPK002-I/O</t>
  </si>
  <si>
    <t>ICPK004-I/O</t>
  </si>
  <si>
    <t>PDP12B096-I/O</t>
  </si>
  <si>
    <t>PDPK12B096-I/O</t>
  </si>
  <si>
    <t>PDP12B036-I/O</t>
  </si>
  <si>
    <t>LTP006</t>
  </si>
  <si>
    <t>LTP012</t>
  </si>
  <si>
    <t>LTP12B024</t>
  </si>
  <si>
    <t>LTPK006</t>
  </si>
  <si>
    <t>LTPK012</t>
  </si>
  <si>
    <t>LTPK12B012</t>
  </si>
  <si>
    <t>LTP12B006-HE</t>
  </si>
  <si>
    <t>LTP12B012-HE</t>
  </si>
  <si>
    <t>LTP12B024-HE</t>
  </si>
  <si>
    <t>LTP12B048-HE</t>
  </si>
  <si>
    <t>LTP12B072-HE</t>
  </si>
  <si>
    <t>LTP12B096-HE</t>
  </si>
  <si>
    <t>LTP12B144-HE</t>
  </si>
  <si>
    <t>PDP006-HE</t>
  </si>
  <si>
    <t>PDP012-HE</t>
  </si>
  <si>
    <t>PDP024-HE</t>
  </si>
  <si>
    <t>PDP12B036-HE</t>
  </si>
  <si>
    <t>PDP12B048-HE</t>
  </si>
  <si>
    <t>PDP12B072-HE</t>
  </si>
  <si>
    <t>PDP12B144-HE</t>
  </si>
  <si>
    <t>ICR002-I/O</t>
  </si>
  <si>
    <t>ICR004-I/O</t>
  </si>
  <si>
    <t>PDR006-I/O</t>
  </si>
  <si>
    <t>PDR012-I/O</t>
  </si>
  <si>
    <t>PDR024-I/O</t>
  </si>
  <si>
    <t>PDR12B036-I/O</t>
  </si>
  <si>
    <t>PDR12B048-I/O</t>
  </si>
  <si>
    <t>PDR12B072-I/O</t>
  </si>
  <si>
    <t>PDR12B096-I/O</t>
  </si>
  <si>
    <t>PDR12B144-I/O</t>
  </si>
  <si>
    <t>PDRK006-I/O</t>
  </si>
  <si>
    <t>PDRK012-I/O</t>
  </si>
  <si>
    <t>PDRK024-I/O</t>
  </si>
  <si>
    <t>PDRK12B036-I/O</t>
  </si>
  <si>
    <t>PDRK12B048-I/O</t>
  </si>
  <si>
    <t>PDRK12B072-I/O</t>
  </si>
  <si>
    <t>PDRK12B144-I/O</t>
  </si>
  <si>
    <t>PDRZ006-I/O</t>
  </si>
  <si>
    <t>PDRZ012-I/O</t>
  </si>
  <si>
    <t>PDRZ024-I/O</t>
  </si>
  <si>
    <t>PDRZ12B036-I/O</t>
  </si>
  <si>
    <t>PDRZ12B048-I/O</t>
  </si>
  <si>
    <t>LTR006</t>
  </si>
  <si>
    <t>LTR012</t>
  </si>
  <si>
    <t>LTR12B024</t>
  </si>
  <si>
    <t>LTR12B048</t>
  </si>
  <si>
    <t>LTRK006</t>
  </si>
  <si>
    <t>LTRK012</t>
  </si>
  <si>
    <t>LTRK12B012</t>
  </si>
  <si>
    <t>LTR12B012</t>
  </si>
  <si>
    <t>LTRA12B012</t>
  </si>
  <si>
    <t>LTPK12B024</t>
  </si>
  <si>
    <t>LTPK12B036</t>
  </si>
  <si>
    <t>LTPK12B432</t>
  </si>
  <si>
    <t>LTRK12B024</t>
  </si>
  <si>
    <t>LTRK12B048</t>
  </si>
  <si>
    <t>LTRK12B432</t>
  </si>
  <si>
    <t>LTRA12B024</t>
  </si>
  <si>
    <t>LTRA12B048</t>
  </si>
  <si>
    <t>LTRA12B072</t>
  </si>
  <si>
    <t>LTRA12B096</t>
  </si>
  <si>
    <t>LTRA12B144</t>
  </si>
  <si>
    <t>LTRA12B288</t>
  </si>
  <si>
    <t>LTRA12B006</t>
  </si>
  <si>
    <t>LTRZ006</t>
  </si>
  <si>
    <t>LTRZ012</t>
  </si>
  <si>
    <t>LTRZ12B012</t>
  </si>
  <si>
    <t>LTRZ12B024</t>
  </si>
  <si>
    <t>LTRZ12B048</t>
  </si>
  <si>
    <t>LTRZ12B072</t>
  </si>
  <si>
    <t>LTRZ12B096</t>
  </si>
  <si>
    <t>LTRZ12B144</t>
  </si>
  <si>
    <t>LTRZ12B288</t>
  </si>
  <si>
    <t>LTRZ12B432</t>
  </si>
  <si>
    <t>LTRZK006</t>
  </si>
  <si>
    <t>LTRZK012</t>
  </si>
  <si>
    <t>LTRZK12B012</t>
  </si>
  <si>
    <t>LTRZK12B024</t>
  </si>
  <si>
    <t>LTRZK12B048</t>
  </si>
  <si>
    <t>LTRZK12B072</t>
  </si>
  <si>
    <t>LTRZK12B096</t>
  </si>
  <si>
    <t>LTRZK12B144</t>
  </si>
  <si>
    <t>LTRZK12B288</t>
  </si>
  <si>
    <t>LTRZA12B006</t>
  </si>
  <si>
    <t>LTRZA12B012</t>
  </si>
  <si>
    <t>LTRZA12B024</t>
  </si>
  <si>
    <t>LTRZA12B048</t>
  </si>
  <si>
    <t>LTRZA12B072</t>
  </si>
  <si>
    <t>LTRZA12B096</t>
  </si>
  <si>
    <t>LTRZA12B144</t>
  </si>
  <si>
    <t>LTRZA12B288</t>
  </si>
  <si>
    <t>RDR12B024-I/O-M4</t>
  </si>
  <si>
    <t>https://www.berktek.us/eservice/US-en_US/navigate_359743/Indoor_Outdoor_Riser_Ribbon_Cable_RDR_I_O_.html</t>
  </si>
  <si>
    <t>RDR12B072-I/O-M4</t>
  </si>
  <si>
    <t>RDR12B096-I/O-M4</t>
  </si>
  <si>
    <t>RDR12B144-I/O-M4</t>
  </si>
  <si>
    <t>RDR36B576-I/O-M4</t>
  </si>
  <si>
    <t>RDR36B864-I/O-M4</t>
  </si>
  <si>
    <t>ICP001</t>
  </si>
  <si>
    <t>ICP002</t>
  </si>
  <si>
    <t>ICP0X0</t>
  </si>
  <si>
    <t>ICP004</t>
  </si>
  <si>
    <t>Used maximum component</t>
  </si>
  <si>
    <t>Notes</t>
  </si>
  <si>
    <t>PDP12B036</t>
  </si>
  <si>
    <t>PDP12B096</t>
  </si>
  <si>
    <t>PDPK12B096</t>
  </si>
  <si>
    <t>ICR001</t>
  </si>
  <si>
    <t>ICR002</t>
  </si>
  <si>
    <t>ICR0X0</t>
  </si>
  <si>
    <t>ICR004</t>
  </si>
  <si>
    <t>PDR12B036</t>
  </si>
  <si>
    <t>PDRK006</t>
  </si>
  <si>
    <t>PDRK012</t>
  </si>
  <si>
    <t>PDRK12B036</t>
  </si>
  <si>
    <t>PDRK12B096</t>
  </si>
  <si>
    <t>PDRZK006</t>
  </si>
  <si>
    <t>PDRZK012</t>
  </si>
  <si>
    <t>PDRZK024</t>
  </si>
  <si>
    <t>PDRZK12B036</t>
  </si>
  <si>
    <t>PDRZK12B048</t>
  </si>
  <si>
    <t>PDRZ006</t>
  </si>
  <si>
    <t>PDRZ012</t>
  </si>
  <si>
    <t>PDRZ024</t>
  </si>
  <si>
    <t>PDRZ12B036</t>
  </si>
  <si>
    <t>PDRZ12B048</t>
  </si>
  <si>
    <t>HDP002</t>
  </si>
  <si>
    <t>HDP004</t>
  </si>
  <si>
    <t>HDP006</t>
  </si>
  <si>
    <t>HDP008</t>
  </si>
  <si>
    <t>HDP012</t>
  </si>
  <si>
    <t>HDP016</t>
  </si>
  <si>
    <t>HDP018</t>
  </si>
  <si>
    <t>HDP024</t>
  </si>
  <si>
    <t>HDP032</t>
  </si>
  <si>
    <t>HDP036</t>
  </si>
  <si>
    <t>HDPK002</t>
  </si>
  <si>
    <t>HDPK004</t>
  </si>
  <si>
    <t>HDPK006</t>
  </si>
  <si>
    <t>HDPK008</t>
  </si>
  <si>
    <t>HDPK012</t>
  </si>
  <si>
    <t>HDPK016</t>
  </si>
  <si>
    <t>HDPK018</t>
  </si>
  <si>
    <t>HDPK024</t>
  </si>
  <si>
    <t>HDPK032</t>
  </si>
  <si>
    <t>HDPK036</t>
  </si>
  <si>
    <t>HDR002</t>
  </si>
  <si>
    <t>HDR004</t>
  </si>
  <si>
    <t>HDR006</t>
  </si>
  <si>
    <t>HDR008</t>
  </si>
  <si>
    <t>HDR012</t>
  </si>
  <si>
    <t>HDR016</t>
  </si>
  <si>
    <t>HDR018</t>
  </si>
  <si>
    <t>HDR024</t>
  </si>
  <si>
    <t>HDR032</t>
  </si>
  <si>
    <t>HDR036</t>
  </si>
  <si>
    <t>HDR048</t>
  </si>
  <si>
    <t>MCP001</t>
  </si>
  <si>
    <t>MCP0X0</t>
  </si>
  <si>
    <t>MCP002</t>
  </si>
  <si>
    <t>DAP12B012</t>
  </si>
  <si>
    <t>DAP12B024</t>
  </si>
  <si>
    <t>DAP12B048</t>
  </si>
  <si>
    <t>DAP12B072</t>
  </si>
  <si>
    <t>DAP12B096</t>
  </si>
  <si>
    <t>DAP12B144</t>
  </si>
  <si>
    <t>DAP8B008</t>
  </si>
  <si>
    <t>DAP8B016</t>
  </si>
  <si>
    <t>DAP8B024</t>
  </si>
  <si>
    <t>DAP8B032</t>
  </si>
  <si>
    <t>DAP8B048</t>
  </si>
  <si>
    <t>DAP8B072</t>
  </si>
  <si>
    <t>DAP8B096</t>
  </si>
  <si>
    <t>DAP8B144</t>
  </si>
  <si>
    <t>DAP8B288</t>
  </si>
  <si>
    <t>DAPK12B024</t>
  </si>
  <si>
    <t>DAPK12B048</t>
  </si>
  <si>
    <t>DAPK12B072</t>
  </si>
  <si>
    <t>DAPK12B096</t>
  </si>
  <si>
    <t>DAPK12B144</t>
  </si>
  <si>
    <t>DAPK12B288</t>
  </si>
  <si>
    <t>DAPK8B016</t>
  </si>
  <si>
    <t>DAPK8B024</t>
  </si>
  <si>
    <t>DAPK8B032</t>
  </si>
  <si>
    <t>DAPK8B048</t>
  </si>
  <si>
    <t>DAPK8B072</t>
  </si>
  <si>
    <t>DAPK8B096</t>
  </si>
  <si>
    <t>DAPK8B144</t>
  </si>
  <si>
    <t>DAP12B024-TWINAX</t>
  </si>
  <si>
    <t>DAPK12B024-TWINAX</t>
  </si>
  <si>
    <t>DAPK12B012-2J</t>
  </si>
  <si>
    <t>DAPK8B008-2J</t>
  </si>
  <si>
    <t>DAP12B012-2J</t>
  </si>
  <si>
    <t>DAP8B008-2J</t>
  </si>
  <si>
    <t>Pages without part numbers</t>
  </si>
  <si>
    <t>MCR</t>
  </si>
  <si>
    <t>MDP</t>
  </si>
  <si>
    <t>MDPK</t>
  </si>
  <si>
    <t>ACP006</t>
  </si>
  <si>
    <t>ACP012-2J</t>
  </si>
  <si>
    <t>RDR24B432-M4</t>
  </si>
  <si>
    <t>RDR24B288-M4</t>
  </si>
  <si>
    <t>RDR12B072-M4</t>
  </si>
  <si>
    <t>RDR12B096-M4</t>
  </si>
  <si>
    <t>RDR12B144-M4</t>
  </si>
  <si>
    <t>RDR12B216-M4</t>
  </si>
  <si>
    <t>RDPF12B144-M4</t>
  </si>
  <si>
    <t>RDPF12B216-M4</t>
  </si>
  <si>
    <t>RDPF12B288-M4</t>
  </si>
  <si>
    <t>RDP12B012-M4</t>
  </si>
  <si>
    <t>RDP12B024-M4</t>
  </si>
  <si>
    <t>RDP12B072-M4</t>
  </si>
  <si>
    <t>RDP12B096-M4</t>
  </si>
  <si>
    <t>RDP12B144-M4</t>
  </si>
  <si>
    <t>RDP12B216-M4</t>
  </si>
  <si>
    <t>RDP24B288-M4</t>
  </si>
  <si>
    <t>RDP24B432-M4</t>
  </si>
  <si>
    <t>LTD12B006-M2</t>
  </si>
  <si>
    <t>LTD12B012-M2</t>
  </si>
  <si>
    <t>LTD12B024-M2</t>
  </si>
  <si>
    <t>LTD12B036-M2</t>
  </si>
  <si>
    <t>LTD12B048-M2</t>
  </si>
  <si>
    <t>LTD12B060-M2</t>
  </si>
  <si>
    <t>LTD12B072-M2</t>
  </si>
  <si>
    <t>LTD12B096-M2</t>
  </si>
  <si>
    <t>LTD12B120-M2</t>
  </si>
  <si>
    <t>LTD12B144-M2</t>
  </si>
  <si>
    <t>LTD12B216-M2</t>
  </si>
  <si>
    <t>LTD12B288-M2</t>
  </si>
  <si>
    <t>LTAD12B006-1A1J-M2</t>
  </si>
  <si>
    <t>LTAD12B012-1A1J-M2</t>
  </si>
  <si>
    <t>LTAD12B024-1A1J-M2</t>
  </si>
  <si>
    <t>LTAD12B036-1A1J-M2</t>
  </si>
  <si>
    <t>LTAD12B048-1A1J-M2</t>
  </si>
  <si>
    <t>LTAD12B060-1A1J-M2</t>
  </si>
  <si>
    <t>LTAD12B072-1A1J-M2</t>
  </si>
  <si>
    <t>LTAD12B096-1A1J-M2</t>
  </si>
  <si>
    <t>LTAD12B120-1A1J-M2</t>
  </si>
  <si>
    <t>LTAD12B144-1A1J-M2</t>
  </si>
  <si>
    <t>LTAD12B216-1A1J-M2</t>
  </si>
  <si>
    <t>LTAD12B288-1A1J-M2</t>
  </si>
  <si>
    <t>OPDD12B216</t>
  </si>
  <si>
    <t>HDPC002-002X12AWG</t>
  </si>
  <si>
    <t>ACPC002-002X12AWG</t>
  </si>
  <si>
    <t>ACPC004-002X12AWG</t>
  </si>
  <si>
    <t>ACPC004-004X12AWG</t>
  </si>
  <si>
    <t>ACPC006-002X12AWG</t>
  </si>
  <si>
    <t>ACPC012-002X12AWG</t>
  </si>
  <si>
    <t>ACPC012-004X12AWG</t>
  </si>
  <si>
    <t>ACPC008-002X12AWG</t>
  </si>
  <si>
    <t>ACPC008-004X12AWG</t>
  </si>
  <si>
    <t>HDPCK002-002X12AWG</t>
  </si>
  <si>
    <t>ACPCK004-002X12AWG</t>
  </si>
  <si>
    <t>ACPCK004-004X12AWG</t>
  </si>
  <si>
    <t>ACPCK006-002X12AWG</t>
  </si>
  <si>
    <t>ACPCK006-003X12AWG</t>
  </si>
  <si>
    <t>ACPCK008-004X12AWG</t>
  </si>
  <si>
    <t>ACPCK012-004X12AWG</t>
  </si>
  <si>
    <t>HDRC002-002X12AWG</t>
  </si>
  <si>
    <t>HDRC002-004X12AWG</t>
  </si>
  <si>
    <t>ACRC002-002X12AWG</t>
  </si>
  <si>
    <t>ACRC004-002X12AWG</t>
  </si>
  <si>
    <t>ACRC004-004X12AWG</t>
  </si>
  <si>
    <t>ACRC004-003X12AWG</t>
  </si>
  <si>
    <t>ACRC006-002X12AWG</t>
  </si>
  <si>
    <t>ACRC008-004X12AWG</t>
  </si>
  <si>
    <t>ACRC012-002X12AWG</t>
  </si>
  <si>
    <t>ACRC012-003X12AWG</t>
  </si>
  <si>
    <t>ACRC012-004X12AWG</t>
  </si>
  <si>
    <t>ACRC012-006X12AWG</t>
  </si>
  <si>
    <t>HDRCK002-002X12AWG</t>
  </si>
  <si>
    <t>HDRCK002-004X12AWG</t>
  </si>
  <si>
    <t>ACRCK004-002X12AWG</t>
  </si>
  <si>
    <t>ACRCK004-004X12AWG</t>
  </si>
  <si>
    <t>ACRCK006-002X12AWG</t>
  </si>
  <si>
    <t>ACRCK008-004X12AWG</t>
  </si>
  <si>
    <t>ACRCK012-002X12AWG</t>
  </si>
  <si>
    <t>ACRCK012-004X12AWG</t>
  </si>
  <si>
    <t>ACRCK012-006X12AWG</t>
  </si>
  <si>
    <t>ACRCK012-008X12AWG</t>
  </si>
  <si>
    <t>LANmark-A689</t>
  </si>
  <si>
    <t>LANmark-A750</t>
  </si>
  <si>
    <t>LANmark-A753</t>
  </si>
  <si>
    <t>LANmark-A774</t>
  </si>
  <si>
    <t>LANmark-A920</t>
  </si>
  <si>
    <t>LANmark-A921</t>
  </si>
  <si>
    <t>LANmark-A922</t>
  </si>
  <si>
    <t>LANmark-B535</t>
  </si>
  <si>
    <t>LANmark-B536</t>
  </si>
  <si>
    <t>LANmark-B537</t>
  </si>
  <si>
    <t>LANmark-B540</t>
  </si>
  <si>
    <t>LANmark-B585</t>
  </si>
  <si>
    <t>LANmark-B587</t>
  </si>
  <si>
    <t>LANmark-B751</t>
  </si>
  <si>
    <t>LANmark-B752</t>
  </si>
  <si>
    <t>LANmark-B789</t>
  </si>
  <si>
    <t>LANmark-B840</t>
  </si>
  <si>
    <t>LANmark-B907</t>
  </si>
  <si>
    <t>LANmark-B917</t>
  </si>
  <si>
    <t>LANmark-B919</t>
  </si>
  <si>
    <t>LANmark-C538</t>
  </si>
  <si>
    <t>LANmark-C539</t>
  </si>
  <si>
    <t>LANmark-C541</t>
  </si>
  <si>
    <t>LANmark-C542</t>
  </si>
  <si>
    <t>LANmark-C545</t>
  </si>
  <si>
    <t>LANmark-C547</t>
  </si>
  <si>
    <t>LANmark-C637</t>
  </si>
  <si>
    <t>LANmark-C773</t>
  </si>
  <si>
    <t>LANmark-C826</t>
  </si>
  <si>
    <t>LANmark-C851</t>
  </si>
  <si>
    <t>User-Specified OD</t>
  </si>
  <si>
    <t>Max Fill:</t>
  </si>
  <si>
    <t>Green:</t>
  </si>
  <si>
    <t>Yellow:</t>
  </si>
  <si>
    <t>Above the allowable fill ratio</t>
  </si>
  <si>
    <t>Fill ratio is good!</t>
  </si>
  <si>
    <t>An error exists</t>
  </si>
  <si>
    <t>Fill ratio is between 40% and 50%</t>
  </si>
  <si>
    <t>Category</t>
  </si>
  <si>
    <t>Categories</t>
  </si>
  <si>
    <t>Copper Structured Cables</t>
  </si>
  <si>
    <t>Tight Buffer Fiber</t>
  </si>
  <si>
    <t>Loose Tube Fiber</t>
  </si>
  <si>
    <t>Ribbon Fiber</t>
  </si>
  <si>
    <t>Composite Fiber/Copper</t>
  </si>
  <si>
    <t>Industrial Ethernet</t>
  </si>
  <si>
    <t>Accurately calculate basket tray fills using the simple tool below.</t>
  </si>
  <si>
    <t>Basket Tray Width 
(inches)</t>
  </si>
  <si>
    <t>Basket Tray Height (inches)</t>
  </si>
  <si>
    <t>Basket Tray Area 
(sq. in.)</t>
  </si>
  <si>
    <t>Conduit1</t>
  </si>
  <si>
    <t>Conduit2</t>
  </si>
  <si>
    <t>Conduit3</t>
  </si>
  <si>
    <t>Conduit4</t>
  </si>
  <si>
    <t>Conduit5</t>
  </si>
  <si>
    <t>Conduit6</t>
  </si>
  <si>
    <t>BasketTray1</t>
  </si>
  <si>
    <t>BasketTray2</t>
  </si>
  <si>
    <t>BasketTray3</t>
  </si>
  <si>
    <t>BasketTray4</t>
  </si>
  <si>
    <t>BasketTray5</t>
  </si>
  <si>
    <t>BasketTray6</t>
  </si>
  <si>
    <t>Select Category First</t>
  </si>
  <si>
    <t>Cable Category</t>
  </si>
  <si>
    <t>Select Category</t>
  </si>
  <si>
    <t>Above the recommended fill ratio</t>
  </si>
  <si>
    <t>Dividers are a formula to ensure they show up as an empty space</t>
  </si>
  <si>
    <t>To calculate basket tray fill ratios for copper, fiber, and Industrial Ethernet products, please use the For Basket Tray calcutor.</t>
  </si>
  <si>
    <t>To calculate conduit fill ratios for copper, fiber, and Industrial Ethernet products, please use the For Conduit calcutor.</t>
  </si>
  <si>
    <t>Named Selection</t>
  </si>
  <si>
    <t>LANmark-SST Riser</t>
  </si>
  <si>
    <t>https://www.leviton.com/en/docs/LevBT_LANmark-SST_Reduced_Diameter_UTP_Plenum.pdf</t>
  </si>
  <si>
    <t>https://www.leviton.com/en/docs/LevBT_LANmark-XTP_UTP_Plenum.pdf</t>
  </si>
  <si>
    <t>https://www.leviton.com/en/docs/LevBT_LANmark-10G2_Plenum_UTP.pdf</t>
  </si>
  <si>
    <t>https://www.leviton.com/en/docs/LevBT_LANmark-2000_Plenum.pdf</t>
  </si>
  <si>
    <t>https://www.leviton.com/en/docs/LevBT_LANmark-1000_Plenum.pdf</t>
  </si>
  <si>
    <t>https://www.leviton.com/en/docs/LevBT_LANmark-6_Plenum.pdf</t>
  </si>
  <si>
    <t>https://www.leviton.com/en/docs/LevBT_LANmark-IP_5e.pdf</t>
  </si>
  <si>
    <t>https://www.leviton.com/en/docs/LevBT_HyperPlus_5e_CMP_UTP.pdf</t>
  </si>
  <si>
    <t>https://www.leviton.com/en/docs/LevBT_LANmark-10G_FTP_Plenum.pdf</t>
  </si>
  <si>
    <t>https://www.leviton.com/en/docs/LevBT_LANmark-6_FTP_Plenum.pdf</t>
  </si>
  <si>
    <t>https://www.leviton.com/en/docs/LevBT_LANmark-HD_Plenum.pdf</t>
  </si>
  <si>
    <t>https://www.leviton.com/en/docs/LevBT_LANmark-XTP_UTP_Riser.pdf</t>
  </si>
  <si>
    <t>https://www.leviton.com/en/docs/LevBT_LANmark-10G2_Riser_UTP.pdf</t>
  </si>
  <si>
    <t>https://www.leviton.com/en/docs/LevBT_LANmark-2000_Riser.pdf</t>
  </si>
  <si>
    <t>https://www.leviton.com/en/docs/LevBT_LANmark-1000_Riser.pdf</t>
  </si>
  <si>
    <t>https://www.leviton.com/en/docs/LevBT_LANmark-6_Riser.pdf</t>
  </si>
  <si>
    <t>https://www.leviton.com/en/docs/LevBT_HyperPlus_5e_Riser_Rated_Category_5e_UTP.pdf</t>
  </si>
  <si>
    <t>https://www.leviton.com/en/docs/LevBT_LANmark-10G_FTP_Riser.pdf</t>
  </si>
  <si>
    <t>https://www.leviton.com/en/docs/LevBT_LANmark-6_FTP_Riser.pdf</t>
  </si>
  <si>
    <t>https://www.leviton.com/en/docs/LevBT_LANmark-HD_Riser.pdf</t>
  </si>
  <si>
    <t>https://www.leviton.com/en/docs/LevBT_LANmark-10G_Cat_6A_OSP.pdf</t>
  </si>
  <si>
    <t>https://www.leviton.com/en/docs/LevBT_LANmark-1000_OSP.pdf</t>
  </si>
  <si>
    <t>https://www.leviton.com/en/docs/LevBT_LANmark-6_OSP.pdf</t>
  </si>
  <si>
    <t>https://www.leviton.com/en/docs/LevBT_HyperPlus_5e_OSP.pdf</t>
  </si>
  <si>
    <t>https://www.leviton.com/en/docs/LevBT_IO_Plenum_Premises_ICP-IO.pdf</t>
  </si>
  <si>
    <t>https://www.leviton.com/en/docs/LevBT_IO_Plenum_Premises_PDP-IO.pdf</t>
  </si>
  <si>
    <t>https://www.leviton.com/en/docs/LevBT_IO_Plenum_Premises_wArmorTek_ICPK-IO.pdf</t>
  </si>
  <si>
    <t>https://www.leviton.com/en/docs/LevBT_IO_Plenum_Premises_wArmorTek_PDPK-IO.pdf</t>
  </si>
  <si>
    <t>PDP12B096-HE</t>
  </si>
  <si>
    <t>https://www.leviton.com/en/docs/LevBT_IO_Plenum_Premises_Harsh_PDP-HE.pdf</t>
  </si>
  <si>
    <t>https://www.leviton.com/en/docs/LevBT_IO_Riser_Premises_ICR-IO.pdf</t>
  </si>
  <si>
    <t>https://www.leviton.com/en/docs/LevBT_IO_Riser_Premises_PDR-IO.pdf</t>
  </si>
  <si>
    <t>https://www.leviton.com/en/docs/LevBT_IO_Riser_Premises_wArmorTek_PDRK-IO.pdf</t>
  </si>
  <si>
    <t>https://www.leviton.com/en/docs/LevBT_IO_Riser_LSZH_Premises_PDRZ-IO.pdf</t>
  </si>
  <si>
    <t>https://www.leviton.com/en/docs/LevBT_IndoorPlenum_Interconnect_ICP.pdf</t>
  </si>
  <si>
    <t>https://www.leviton.com/en/docs/LevBT_Indoor_Plenum_Premises_PDP.pdf</t>
  </si>
  <si>
    <t>https://www.leviton.com/en/docs/LevBT_IndoorRiser_Interconnect_ICR.pdf</t>
  </si>
  <si>
    <t>https://www.leviton.com/en/docs/LevBT_IndoorRiser_Premises_PDR.pdf</t>
  </si>
  <si>
    <t>https://www.leviton.com/en/docs/LevBT_IndoorRiser_Premises_wArmorTek_PDRK.pdf</t>
  </si>
  <si>
    <t>https://www.leviton.com/en/docs/LevBT_Indoor_LSZH_Riser_Premises_PDRZ.pdf</t>
  </si>
  <si>
    <t>https://www.leviton.com/en/docs/LevBT_Indoor_LSZH_Riser_Premises_wArmorTek_PDRZK.pdf</t>
  </si>
  <si>
    <t>https://www.leviton.com/en/docs/LevBT_IndoorPlenum_TightBuffer_HD-Breakout_HDP.pdf</t>
  </si>
  <si>
    <t>https://www.leviton.com/en/docs/LevBT_IndoorPlenum_HD-Breakout_wArmorTek_HDPK.pdf</t>
  </si>
  <si>
    <t>https://www.leviton.com/en/docs/LevBT_IndoorRiser_TightBuffer_HD-Breakout_HDR.pdf</t>
  </si>
  <si>
    <t>https://www.leviton.com/en/docs/LevBT_IndoorPlenum_Micro-Interconnect_MCP.pdf</t>
  </si>
  <si>
    <t>https://www.leviton.com/en/docs/LevBT_IndoorPlenumRibbon_RDP.pdf</t>
  </si>
  <si>
    <t>RDP12B048-M4</t>
  </si>
  <si>
    <t>https://www.leviton.com/en/docs/LevBT_IndoorPlenumFlexRibbon_RDPF.pdf</t>
  </si>
  <si>
    <t>RDPF12B072-M4</t>
  </si>
  <si>
    <t>https://www.leviton.com/en/docs/LevBT_IndoorRiserRibbon_RDR.pdf</t>
  </si>
  <si>
    <t>RDR12B048-M4</t>
  </si>
  <si>
    <t>RDR12B012-M4</t>
  </si>
  <si>
    <t>https://www.leviton.com/en/docs/LevBT_IO_Plenum_Adventum_LTP.pdf</t>
  </si>
  <si>
    <t>https://www.leviton.com/en/docs/LevBT_IO_Plenum_Adventum_wArmorTek_LTPK.pdf</t>
  </si>
  <si>
    <t>https://www.leviton.com/en/docs/LevBT_IO_PlenumAdventum_HarshEnvironment_LTP-HE.pdf</t>
  </si>
  <si>
    <t>https://www.leviton.com/en/docs/LevBT_IO_Riser_Adventum_LTR.pdf</t>
  </si>
  <si>
    <t>https://www.leviton.com/en/docs/LevBT_IO_Riser_Adventum_wArmorTek_LTRK.pdf</t>
  </si>
  <si>
    <t>https://www.leviton.com/en/docs/LevBT_IO_Riser_Adventum_SADJ_LTRA.pdf</t>
  </si>
  <si>
    <t>https://www.leviton.com/en/docs/LevBT_IO_LSZH_RiserAdventum_LTRZ.pdf</t>
  </si>
  <si>
    <t>https://www.leviton.com/en/docs/LevBT_IO_LSZH_Riser_Adventum_wArmorTek_LTRZK.pdf</t>
  </si>
  <si>
    <t>LTRZK12B432</t>
  </si>
  <si>
    <t>https://www.leviton.com/en/docs/LevBT_IO_LSZH_Riser_Adventum_SADJ_LTRZA.pdf</t>
  </si>
  <si>
    <t>https://www.leviton.com/en/docs/LevBT_DatacenterPlenumIndoor_DAP12B.pdf</t>
  </si>
  <si>
    <t>https://www.leviton.com/en/docs/LevBT_DatacenterPlenumIndoor_DAP8B.pdf</t>
  </si>
  <si>
    <t>https://www.leviton.com/en/docs/LevBT_DatacenterPlenum_wArmorTek_DAPK12B.pdf</t>
  </si>
  <si>
    <t>https://www.leviton.com/en/docs/LevBT_DatacenterPlenum_wArmorTek_DAPK8B.pdf</t>
  </si>
  <si>
    <t>DAPK8B288</t>
  </si>
  <si>
    <t>https://www.leviton.com/en/docs/LevBT_IndoorPlenumHighDensityDistribution_ACP.pdf</t>
  </si>
  <si>
    <t>https://www.leviton.com/en/docs/LevBT_OutsidePlant_DryLooseTube_LTD-M2.pdf</t>
  </si>
  <si>
    <t>https://www.leviton.com/en/docs/LevBT_OutsidePlant_DryLooseTube_SADJ_LTAD-1A1J-M2.pdf</t>
  </si>
  <si>
    <t>https://www.leviton.com/en/docs/LevBT_OutsidePlant_All-Dielectric_OPD.pdf</t>
  </si>
  <si>
    <t>https://www.leviton.com/en/docs/LevBT_OutsidePlant_SADJ_OPA.pdf</t>
  </si>
  <si>
    <t>OPAD12B216</t>
  </si>
  <si>
    <t>https://www.leviton.com/en/docs/LevBT_OutsidePlant_All-Dielectric_OPDD.pdf</t>
  </si>
  <si>
    <t>https://www.leviton.com/en/docs/LevBT_OutsidePlant_SADJ_OPAD.pdf</t>
  </si>
  <si>
    <t>https://www.leviton.com/en/docs/LevBT_IO_Plenum_CL3P_HDPC.pdf</t>
  </si>
  <si>
    <t>https://www.leviton.com/en/docs/LevBT_IO_Plenum_CL3P_ACPC.pdf</t>
  </si>
  <si>
    <t>https://www.leviton.com/en/docs/LevBT_IO_Plenum_CL3P_wArmorTek_HDPCK.pdf</t>
  </si>
  <si>
    <t>https://www.leviton.com/en/docs/LevBT_IO_Plenum_CL3P_wArmorTek_ACPCK.pdf</t>
  </si>
  <si>
    <t>ACPCK012-002X12AWG</t>
  </si>
  <si>
    <t>https://www.leviton.com/en/docs/LevBT_IO_Riser_CL3R_HDRC.pdf</t>
  </si>
  <si>
    <t>https://www.leviton.com/en/docs/LevBT_IO_Riser_CL3R_ACRC.pdf</t>
  </si>
  <si>
    <t>HDRCK002-008X12AWG</t>
  </si>
  <si>
    <t>https://www.leviton.com/en/docs/LevBT_IO_Riser_CL3R_wArmorTek_HDRCK.pdf</t>
  </si>
  <si>
    <t>https://www.leviton.com/en/docs/LevBT_IO_Riser_CL3R_wArmorTek_ACRCK.pdf</t>
  </si>
  <si>
    <t>https://www.leviton.com/en/docs/LevBT_OR-Cable-Assembly_BHCR02E02D44FFNNPzzzz.pdf</t>
  </si>
  <si>
    <t>https://www.leviton.com/en/docs/LevBT_OR-Cable-Assembly_BHCP02E02D44FFNNPzzzz.pdf</t>
  </si>
  <si>
    <t>https://www.leviton.com/en/docs/LevBT_OR-Cable-Assembly_BHCR02A02D44FFNNPzzzz.pdf</t>
  </si>
  <si>
    <t>https://www.leviton.com/en/docs/LevBT_OR-Cable-Assembly_BHCP02A02D44FFNNPzzzz.pdf</t>
  </si>
  <si>
    <t>https://www.leviton.com/en/docs/LevBT_OR-Cable-Assembly_BACR04E02D44FFNNPzzzz.pdf</t>
  </si>
  <si>
    <t>https://www.leviton.com/en/docs/LevBT_OR-Cable-Assembly_BACP04E02D44FFNNPzzzz.pdf</t>
  </si>
  <si>
    <t>https://www.leviton.com/en/docs/LevBT_OR-Cable-Assembly_BACR08E04D44FFNNPzzzz.pdf</t>
  </si>
  <si>
    <t>https://www.leviton.com/en/docs/LevBT_OR-Cable-Assembly_BACP08E04D44FFNNPzzzz.pdf</t>
  </si>
  <si>
    <t>https://www.leviton.com/en/docs/LevBT_LANmark-A689_Cat6_Solid_CMR-CMX_Outdoor_PVC.pdf</t>
  </si>
  <si>
    <t>https://www.leviton.com/en/docs/LevBT_LANmark-A750_Cat6A_XTP_Solid_CMR-CMX_Outdoor_PVC.pdf</t>
  </si>
  <si>
    <t>https://www.leviton.com/en/docs/LevBT_LANmark-A753_Cat5e_Solid_CMR-CMX_Outdoor_PVC.pdf</t>
  </si>
  <si>
    <t>https://www.leviton.com/en/docs/LevBT_LANmark-A774_Cat5e_Solid_TPE.pdf</t>
  </si>
  <si>
    <t>https://www.leviton.com/en/docs/LevBT_LANmark-A920_Cat6A_XTP_Solid_CMR-CMX_Outdoor_PVC.pdf</t>
  </si>
  <si>
    <t>https://www.leviton.com/en/docs/LevBT_LANmark-A921_Cat5e_Solid_CMR-CMX_Outdoor_PVC.pdf</t>
  </si>
  <si>
    <t>https://www.leviton.com/en/docs/LevBT_LANmark-A922_Cat6_Solid_CMR-CMX_Outdoor_PVC.pdf</t>
  </si>
  <si>
    <t>https://www.leviton.com/en/docs/LevBT_LANmark-B535_Cat5e_Solid_2-Pr_TPE.pdf</t>
  </si>
  <si>
    <t>https://www.leviton.com/en/docs/LevBT_LANmark-B536_Cat5e_Solid_2-Pr_Shielded_TPE.pdf</t>
  </si>
  <si>
    <t>https://www.leviton.com/en/docs/LevBT_LANmark-B537_Cat5e_Solid_Shielded_TPE.pdf</t>
  </si>
  <si>
    <t>https://www.leviton.com/en/docs/LevBT_LANmark-B540_Cat5e_PVC.pdf</t>
  </si>
  <si>
    <t>https://www.leviton.com/en/docs/LevBT_LANmark-B585_Cat5e_2-Pr_PVC.pdf</t>
  </si>
  <si>
    <t>https://www.leviton.com/en/docs/LevBT_LANmark-B587_Cat5e_2-Pr_Shielded_PVC.pdf</t>
  </si>
  <si>
    <t>https://www.leviton.com/en/docs/LevBT_LANmark-B751_Cat6A_FTP_Solid_CMR-CMX_Outdoor_PVC.pdf</t>
  </si>
  <si>
    <t>https://www.leviton.com/en/docs/LevBT_LANmark-B752_Cat6_FTP_Solid_CMR-CMX_Outdoor_PVC.pdf</t>
  </si>
  <si>
    <t>https://www.leviton.com/en/docs/LevBT_LANmark-B789_Cat5e_Profinet_Solid_2-Pr_Shielded_TPE.pdf</t>
  </si>
  <si>
    <t>https://www.leviton.com/en/docs/LevBT_LANmark-B840_Cat6_PLTC_FTP_Solid_CMR-CMX_Outdoor_PVC.pdf</t>
  </si>
  <si>
    <t>https://www.leviton.com/en/docs/LevBT_LANmark-B907_Cat5e_Shielded_PVC.pdf</t>
  </si>
  <si>
    <t>https://www.leviton.com/en/docs/LevBT_LANmark-B917_Cat6_FTP_Solid_CMR-CMX_Outdoor_PVC.pdf</t>
  </si>
  <si>
    <t>https://www.leviton.com/en/docs/LevBT_LANmark-B919_Cat6A_FTP_Solid_CMR-CMX_Outdoor_PVC.pdf</t>
  </si>
  <si>
    <t>https://www.leviton.com/en/docs/LevBT_LANmark-C538_Cat5e_HighFlex_2-Pr_TPE.pdf</t>
  </si>
  <si>
    <t>https://www.leviton.com/en/docs/LevBT_LANmark-C539_Cat5e_HighFlex_TPE.pdf</t>
  </si>
  <si>
    <t>https://www.leviton.com/en/docs/LevBT_LANmark-C541_Cat5e_HighFlex_2-Pr_Shielded_TPE.pdf</t>
  </si>
  <si>
    <t>https://www.leviton.com/en/docs/LevBT_LANmark-C542_Cat5e_HighFlex_Shielded_TPE.pdf</t>
  </si>
  <si>
    <t>https://www.leviton.com/en/docs/LevBT_LANmark-C545_Cat6A_24AWG_HighFlex_Shielded_TPE.pdf</t>
  </si>
  <si>
    <t>https://www.leviton.com/en/docs/LevBT_LANmark-C547_Cat5e_Profinet_HighFlex_2-Pr_Shielded_TPE.pdf</t>
  </si>
  <si>
    <t>https://www.leviton.com/en/docs/LevBT_LANmark-C637_Cat6A_26AWG_HighFlex_Shielded_TPE.pdf</t>
  </si>
  <si>
    <t>https://www.leviton.com/en/docs/LevBT_LANmark-C773_Cat5e_HighFlex_2-Pr_Shielded_PUR.pdf</t>
  </si>
  <si>
    <t>https://www.leviton.com/en/docs/LevBT_LANmark-C826_Cat5e_PLTC_HighFlex_2-Pr_Shielded_TPE.pdf</t>
  </si>
  <si>
    <t>https://www.leviton.com/en/docs/LevBT_LANmark-C851_Cat5e_PLTC_HighFlex_2-Pr_Shielded_TPE.pdf</t>
  </si>
  <si>
    <t>https://www.leviton.com/en/docs/LevBT_LANmark-SST_Reduced_Diameter_UTP_Riser.pdf</t>
  </si>
  <si>
    <t>DAP12B288</t>
  </si>
  <si>
    <t>BHCR02E02D44FFNNPzzzz</t>
  </si>
  <si>
    <t>BHCP02E02D44FFNNPzzzz</t>
  </si>
  <si>
    <t>BHCR02A02D44FFNNPzzzz</t>
  </si>
  <si>
    <t>BHCP02A02D44FFNNPzzzz</t>
  </si>
  <si>
    <t>BACR04E02D44FFNNPzzzz</t>
  </si>
  <si>
    <t>BACP04E02D44FFNNPzzzz</t>
  </si>
  <si>
    <t>BACR08E04D44FFNNPzzzz</t>
  </si>
  <si>
    <t>BACP08E04D44FFNNPzzzz</t>
  </si>
  <si>
    <t>BACR12E02D77NNNNPzzzz</t>
  </si>
  <si>
    <t>BACP12E02D77NNNNPzzzz</t>
  </si>
  <si>
    <t>BACR04A02D44FFNNPzzzz</t>
  </si>
  <si>
    <t>BACP04A02D44FFNNPzzzz</t>
  </si>
  <si>
    <t>https://www.leviton.com/en/docs/LevBT_OR-Cable-Assembly_BACR04A02D44FFNNPzzzz.pdf</t>
  </si>
  <si>
    <t>https://www.leviton.com/en/docs/LevBT_OR-Cable-Assembly_BACP04A02D44FFNNPzzzz.pdf</t>
  </si>
  <si>
    <t>https://www.leviton.com/en/docs/LevBT_OR-Cable-Assembly_BACR08A04D44FFNNPzzzz.pdf</t>
  </si>
  <si>
    <t>BACR08A04D44FFNNPzzzz</t>
  </si>
  <si>
    <t>https://www.leviton.com/en/docs/LevBT_OR-Cable-Assembly_BACP08A04D44FFNNPzzzz.pdf</t>
  </si>
  <si>
    <t>BACP08A04D44FFNNPzzzz</t>
  </si>
  <si>
    <t>BHKR02E02D44FFNNPzzzz</t>
  </si>
  <si>
    <t>BHKR02A02D44FFNNPzzzz</t>
  </si>
  <si>
    <t>BAKR04E02D44FFNNPzzzz</t>
  </si>
  <si>
    <t>BAKR04A02D44FFNNPzzzz</t>
  </si>
  <si>
    <t>BAKR08E04D44FFNNPzzzz</t>
  </si>
  <si>
    <t>BAKR08A04D44FFNNPzzzz</t>
  </si>
  <si>
    <t>BAKR12E02D77NNNNPzzzz</t>
  </si>
  <si>
    <t>BHKP02E02D44FFNNPzzzz</t>
  </si>
  <si>
    <t>BHKP02A02D44FFNNPzzzz</t>
  </si>
  <si>
    <t>BAKP04E02D44FFNNPzzzz</t>
  </si>
  <si>
    <t>BAKP04A02D44FFNNPzzzz</t>
  </si>
  <si>
    <t>BAKP08E04D44FFNNPzzzz</t>
  </si>
  <si>
    <t>BAKP08A04D44FFNNPzzzz</t>
  </si>
  <si>
    <t>BAKP12E02D77NNNNPzzzz</t>
  </si>
  <si>
    <r>
      <rPr>
        <b/>
        <sz val="10"/>
        <color rgb="FF001D68"/>
        <rFont val="Arial"/>
        <family val="2"/>
      </rPr>
      <t>Step 3)</t>
    </r>
    <r>
      <rPr>
        <sz val="10"/>
        <color rgb="FF001D68"/>
        <rFont val="Arial"/>
        <family val="2"/>
      </rPr>
      <t xml:space="preserve">
Enter the number of cables planned to be installed in each conduit.</t>
    </r>
  </si>
  <si>
    <r>
      <rPr>
        <b/>
        <sz val="10"/>
        <color rgb="FF001D68"/>
        <rFont val="Arial"/>
        <family val="2"/>
      </rPr>
      <t xml:space="preserve">Step 2) 
</t>
    </r>
    <r>
      <rPr>
        <sz val="10"/>
        <color rgb="FF001D68"/>
        <rFont val="Arial"/>
        <family val="2"/>
      </rPr>
      <t>Select your cable category and type from the drop down lists at right.  If installing multiple cable types in a single conduit, use a separate row for each. The O.D. Column will automatically populate and calculate the cross-sectional area for each cable.</t>
    </r>
  </si>
  <si>
    <r>
      <rPr>
        <b/>
        <i/>
        <sz val="14"/>
        <color rgb="FFDC241F"/>
        <rFont val="Arial"/>
        <family val="2"/>
      </rPr>
      <t>FOR CONDUIT</t>
    </r>
    <r>
      <rPr>
        <b/>
        <i/>
        <sz val="11"/>
        <color rgb="FFC00000"/>
        <rFont val="Arial"/>
        <family val="2"/>
      </rPr>
      <t xml:space="preserve">
</t>
    </r>
    <r>
      <rPr>
        <b/>
        <sz val="10"/>
        <color rgb="FF001D68"/>
        <rFont val="Arial"/>
        <family val="2"/>
      </rPr>
      <t>Step 1)</t>
    </r>
    <r>
      <rPr>
        <sz val="10"/>
        <color rgb="FF001D68"/>
        <rFont val="Arial"/>
        <family val="2"/>
      </rPr>
      <t xml:space="preserve"> 
Select your Conduit from the drop list at right.</t>
    </r>
  </si>
  <si>
    <r>
      <rPr>
        <b/>
        <sz val="10"/>
        <color rgb="FF001D68"/>
        <rFont val="Arial"/>
        <family val="2"/>
      </rPr>
      <t>Step 3)</t>
    </r>
    <r>
      <rPr>
        <sz val="10"/>
        <color rgb="FF001D68"/>
        <rFont val="Arial"/>
        <family val="2"/>
      </rPr>
      <t xml:space="preserve">
Enter the number of cables planned to be installed in each tray.</t>
    </r>
  </si>
  <si>
    <r>
      <rPr>
        <b/>
        <sz val="10"/>
        <color rgb="FF001D68"/>
        <rFont val="Arial"/>
        <family val="2"/>
      </rPr>
      <t xml:space="preserve">Step 2) 
</t>
    </r>
    <r>
      <rPr>
        <sz val="10"/>
        <color rgb="FF001D68"/>
        <rFont val="Arial"/>
        <family val="2"/>
      </rPr>
      <t>Select your cable category and type from the drop down lists at right.  If installing multiple cable types in a single basket tray, use a separate row for each. The O.D. Column will automatically populate and calculate the cross-sectional area for each cable.</t>
    </r>
  </si>
  <si>
    <r>
      <rPr>
        <b/>
        <i/>
        <sz val="14"/>
        <color rgb="FFDC241F"/>
        <rFont val="Arial"/>
        <family val="2"/>
      </rPr>
      <t>FOR BASKET TRAY</t>
    </r>
    <r>
      <rPr>
        <b/>
        <i/>
        <sz val="11"/>
        <color rgb="FFC00000"/>
        <rFont val="Arial"/>
        <family val="2"/>
      </rPr>
      <t xml:space="preserve">
</t>
    </r>
    <r>
      <rPr>
        <b/>
        <sz val="10"/>
        <color rgb="FF001D68"/>
        <rFont val="Arial"/>
        <family val="2"/>
      </rPr>
      <t>Step 1)</t>
    </r>
    <r>
      <rPr>
        <sz val="10"/>
        <color rgb="FF001D68"/>
        <rFont val="Arial"/>
        <family val="2"/>
      </rPr>
      <t xml:space="preserve"> 
Enter the basket tray width &amp; height in inches. </t>
    </r>
  </si>
  <si>
    <r>
      <t>Area</t>
    </r>
    <r>
      <rPr>
        <b/>
        <vertAlign val="subscript"/>
        <sz val="10"/>
        <color theme="0"/>
        <rFont val="Arial"/>
        <family val="2"/>
      </rPr>
      <t>sum</t>
    </r>
  </si>
  <si>
    <r>
      <rPr>
        <b/>
        <sz val="10"/>
        <color theme="0"/>
        <rFont val="Calibri"/>
        <family val="2"/>
      </rPr>
      <t>&gt;</t>
    </r>
    <r>
      <rPr>
        <b/>
        <sz val="10"/>
        <color theme="0"/>
        <rFont val="Symbol"/>
        <family val="1"/>
        <charset val="2"/>
      </rPr>
      <t xml:space="preserve"> </t>
    </r>
    <r>
      <rPr>
        <b/>
        <sz val="10"/>
        <color theme="0"/>
        <rFont val="Arial"/>
        <family val="2"/>
      </rPr>
      <t>2 Cables</t>
    </r>
  </si>
  <si>
    <r>
      <rPr>
        <b/>
        <sz val="10"/>
        <color rgb="FF001D68"/>
        <rFont val="Arial"/>
        <family val="2"/>
      </rPr>
      <t>IMPORTANT NOTICE:</t>
    </r>
    <r>
      <rPr>
        <sz val="10"/>
        <color rgb="FF001D68"/>
        <rFont val="Arial"/>
        <family val="2"/>
      </rPr>
      <t xml:space="preserve"> This calculator is provided for informational purposes only in order to illustrate typical product constructions, applications, and/or methods of installation. Because conditions of actual installation and use are unique and will vary, Berk­Tek makes no representation or warranty as to the reliability, accuracy or completeness of this data, even if Berk­Tek is aware of the product's intended use or purpose. Furthermore, this data does not constitute, nor should it be regarded or relied upon, as professional engineering advice. Installation of product should only be done by qualified personnel and in conformance with all safety, electrical and other applicable codes, standards, rules or regulations. Appropriate and correct product selection, installation and use, and compliance with all such codes, standards, rules and regulations, is a customer/end­user responsibility. Product specifications, standards, programs, software, or services are subject to improvement or changes without notice. Berk­Tek accepts no liability for typographical errors, technical inaccuracies, omissions or misuse of the information contained herein. Changes will be periodically made to address any such issues.</t>
    </r>
  </si>
  <si>
    <t>Welcome to Leviton's Berk-Tek Pathway Fill Calculator</t>
  </si>
  <si>
    <r>
      <rPr>
        <b/>
        <sz val="10"/>
        <color rgb="FF001D68"/>
        <rFont val="Arial"/>
        <family val="2"/>
      </rPr>
      <t>Step 4)</t>
    </r>
    <r>
      <rPr>
        <sz val="10"/>
        <color rgb="FF001D68"/>
        <rFont val="Arial"/>
        <family val="2"/>
      </rPr>
      <t xml:space="preserve">
Compare the Fill Ratio Value against the NFPA 70 fill limits shown in green.  If the value in K38 is larger than the allowable fill ratio (by cable count), then the cell will be highlighted in red.  If it is highlighted in green, the proposed installation is compliant to NFPA 70 recommended fill limits.</t>
    </r>
  </si>
  <si>
    <r>
      <rPr>
        <b/>
        <sz val="10"/>
        <color rgb="FF001D68"/>
        <rFont val="Arial"/>
        <family val="2"/>
      </rPr>
      <t>Step 4)</t>
    </r>
    <r>
      <rPr>
        <sz val="10"/>
        <color rgb="FF001D68"/>
        <rFont val="Arial"/>
        <family val="2"/>
      </rPr>
      <t xml:space="preserve">
Compare the Fill Ratio Value against the fill ration standards below.  If the value in K67 is larger than the recommended fill ratio, then the cell will be highlighted in red.  If it is between 40% and 50%, it will be highlighted in gold and it will be highlighted in green if it is at 40% or lower fill ratio.</t>
    </r>
  </si>
  <si>
    <r>
      <rPr>
        <b/>
        <sz val="10"/>
        <color rgb="FF001D68"/>
        <rFont val="Arial"/>
        <family val="2"/>
      </rPr>
      <t>Fill Ratio Standards</t>
    </r>
    <r>
      <rPr>
        <sz val="10"/>
        <color rgb="FF001D68"/>
        <rFont val="Arial"/>
        <family val="2"/>
      </rPr>
      <t xml:space="preserve">
Your fill ratio is highlighted in the box at right.
Per TIA 569, max calculated fill ratio is 50%. Due to the random way cables are laid into a tray, 50% fill actually fills the cable tray to 100%.  40% calculated fill is recommended for future expansion and additions into the tray.   If your fill ratio exceeds 40% you should consider using a larger cable tray to allow for future cable additions.</t>
    </r>
  </si>
  <si>
    <t>LM-RDT Plenum</t>
  </si>
  <si>
    <t>LM-RDT I/O Plenum</t>
  </si>
  <si>
    <t>LM-RDT Riser</t>
  </si>
  <si>
    <t>Version 2023-01-13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</si>
</sst>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6" x14ac:knownFonts="1">
    <font>
      <sz val="10"/>
      <name val="Arial"/>
    </font>
    <font>
      <sz val="10"/>
      <name val="Arial"/>
      <family val="2"/>
    </font>
    <font>
      <b/>
      <sz val="10"/>
      <name val="Arial"/>
      <family val="2"/>
    </font>
    <font>
      <sz val="10"/>
      <name val="Arial"/>
      <family val="2"/>
    </font>
    <font>
      <b/>
      <i/>
      <sz val="11"/>
      <color rgb="FFC00000"/>
      <name val="Arial"/>
      <family val="2"/>
    </font>
    <font>
      <b/>
      <u/>
      <sz val="10"/>
      <name val="Arial"/>
      <family val="2"/>
    </font>
    <font>
      <u/>
      <sz val="10"/>
      <color theme="10"/>
      <name val="Arial"/>
      <family val="2"/>
    </font>
    <font>
      <sz val="8"/>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sz val="11"/>
      <color theme="0"/>
      <name val="Calibri"/>
      <family val="2"/>
      <scheme val="minor"/>
    </font>
    <font>
      <b/>
      <sz val="20"/>
      <color rgb="FF001D68"/>
      <name val="Arial"/>
      <family val="2"/>
    </font>
    <font>
      <sz val="8"/>
      <color rgb="FF001D68"/>
      <name val="Arial"/>
      <family val="2"/>
    </font>
    <font>
      <sz val="10"/>
      <color rgb="FF001D68"/>
      <name val="Arial"/>
      <family val="2"/>
    </font>
    <font>
      <b/>
      <sz val="10"/>
      <color rgb="FF001D68"/>
      <name val="Arial"/>
      <family val="2"/>
    </font>
    <font>
      <b/>
      <i/>
      <sz val="14"/>
      <color rgb="FFDC241F"/>
      <name val="Arial"/>
      <family val="2"/>
    </font>
    <font>
      <b/>
      <sz val="10"/>
      <color theme="0"/>
      <name val="Arial"/>
      <family val="2"/>
    </font>
    <font>
      <b/>
      <vertAlign val="subscript"/>
      <sz val="10"/>
      <color theme="0"/>
      <name val="Arial"/>
      <family val="2"/>
    </font>
    <font>
      <u/>
      <sz val="10"/>
      <color rgb="FF001D68"/>
      <name val="Arial"/>
      <family val="2"/>
    </font>
    <font>
      <sz val="10"/>
      <color theme="0"/>
      <name val="Arial"/>
      <family val="2"/>
    </font>
    <font>
      <sz val="10"/>
      <color rgb="FF76B900"/>
      <name val="Arial"/>
      <family val="2"/>
    </font>
    <font>
      <sz val="11"/>
      <color rgb="FF001D68"/>
      <name val="Calibri"/>
      <family val="2"/>
      <scheme val="minor"/>
    </font>
    <font>
      <sz val="11"/>
      <color rgb="FF707276"/>
      <name val="Calibri"/>
      <family val="2"/>
      <scheme val="minor"/>
    </font>
    <font>
      <b/>
      <sz val="10"/>
      <color theme="0"/>
      <name val="Symbol"/>
      <family val="1"/>
      <charset val="2"/>
    </font>
    <font>
      <b/>
      <sz val="10"/>
      <color theme="0"/>
      <name val="Calibri"/>
      <family val="2"/>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rgb="FFEBAB00"/>
        <bgColor indexed="64"/>
      </patternFill>
    </fill>
    <fill>
      <patternFill patternType="solid">
        <fgColor rgb="FFE2E3E4"/>
        <bgColor indexed="64"/>
      </patternFill>
    </fill>
    <fill>
      <patternFill patternType="solid">
        <fgColor rgb="FF707276"/>
        <bgColor indexed="64"/>
      </patternFill>
    </fill>
    <fill>
      <patternFill patternType="solid">
        <fgColor rgb="FF009ACF"/>
        <bgColor indexed="64"/>
      </patternFill>
    </fill>
    <fill>
      <patternFill patternType="solid">
        <fgColor rgb="FF001D68"/>
        <bgColor indexed="64"/>
      </patternFill>
    </fill>
    <fill>
      <patternFill patternType="solid">
        <fgColor rgb="FF76B900"/>
        <bgColor indexed="64"/>
      </patternFill>
    </fill>
    <fill>
      <patternFill patternType="solid">
        <fgColor rgb="FFDC241F"/>
        <bgColor indexed="64"/>
      </patternFill>
    </fill>
    <fill>
      <patternFill patternType="solid">
        <fgColor rgb="FF67177F"/>
        <bgColor indexed="64"/>
      </patternFill>
    </fill>
    <fill>
      <patternFill patternType="solid">
        <fgColor rgb="FFA9ABAD"/>
        <bgColor indexed="64"/>
      </patternFill>
    </fill>
  </fills>
  <borders count="19">
    <border>
      <left/>
      <right/>
      <top/>
      <bottom/>
      <diagonal/>
    </border>
    <border>
      <left style="medium">
        <color rgb="FF001D68"/>
      </left>
      <right style="thin">
        <color rgb="FF001D68"/>
      </right>
      <top style="medium">
        <color rgb="FF001D68"/>
      </top>
      <bottom style="thin">
        <color rgb="FF001D68"/>
      </bottom>
      <diagonal/>
    </border>
    <border>
      <left style="thin">
        <color rgb="FF001D68"/>
      </left>
      <right style="thin">
        <color rgb="FF001D68"/>
      </right>
      <top style="medium">
        <color rgb="FF001D68"/>
      </top>
      <bottom style="thin">
        <color rgb="FF001D68"/>
      </bottom>
      <diagonal/>
    </border>
    <border>
      <left style="thin">
        <color rgb="FF001D68"/>
      </left>
      <right style="medium">
        <color rgb="FF001D68"/>
      </right>
      <top style="medium">
        <color rgb="FF001D68"/>
      </top>
      <bottom style="thin">
        <color rgb="FF001D68"/>
      </bottom>
      <diagonal/>
    </border>
    <border>
      <left style="medium">
        <color rgb="FF001D68"/>
      </left>
      <right style="thin">
        <color rgb="FF001D68"/>
      </right>
      <top style="thin">
        <color rgb="FF001D68"/>
      </top>
      <bottom style="medium">
        <color rgb="FF001D68"/>
      </bottom>
      <diagonal/>
    </border>
    <border>
      <left style="thin">
        <color rgb="FF001D68"/>
      </left>
      <right style="thin">
        <color rgb="FF001D68"/>
      </right>
      <top style="thin">
        <color rgb="FF001D68"/>
      </top>
      <bottom style="medium">
        <color rgb="FF001D68"/>
      </bottom>
      <diagonal/>
    </border>
    <border>
      <left style="thin">
        <color rgb="FF001D68"/>
      </left>
      <right style="medium">
        <color rgb="FF001D68"/>
      </right>
      <top style="thin">
        <color rgb="FF001D68"/>
      </top>
      <bottom style="medium">
        <color rgb="FF001D68"/>
      </bottom>
      <diagonal/>
    </border>
    <border>
      <left style="medium">
        <color rgb="FF001D68"/>
      </left>
      <right/>
      <top style="medium">
        <color rgb="FF001D68"/>
      </top>
      <bottom/>
      <diagonal/>
    </border>
    <border>
      <left/>
      <right/>
      <top style="medium">
        <color rgb="FF001D68"/>
      </top>
      <bottom/>
      <diagonal/>
    </border>
    <border>
      <left/>
      <right style="medium">
        <color rgb="FF001D68"/>
      </right>
      <top style="medium">
        <color rgb="FF001D68"/>
      </top>
      <bottom/>
      <diagonal/>
    </border>
    <border>
      <left style="medium">
        <color rgb="FF001D68"/>
      </left>
      <right/>
      <top/>
      <bottom/>
      <diagonal/>
    </border>
    <border>
      <left/>
      <right style="medium">
        <color rgb="FF001D68"/>
      </right>
      <top/>
      <bottom/>
      <diagonal/>
    </border>
    <border>
      <left style="medium">
        <color rgb="FF001D68"/>
      </left>
      <right/>
      <top/>
      <bottom style="medium">
        <color rgb="FF001D68"/>
      </bottom>
      <diagonal/>
    </border>
    <border>
      <left/>
      <right/>
      <top/>
      <bottom style="medium">
        <color rgb="FF001D68"/>
      </bottom>
      <diagonal/>
    </border>
    <border>
      <left/>
      <right style="medium">
        <color rgb="FF001D68"/>
      </right>
      <top/>
      <bottom style="medium">
        <color rgb="FF001D68"/>
      </bottom>
      <diagonal/>
    </border>
    <border>
      <left style="thin">
        <color rgb="FF001D68"/>
      </left>
      <right style="thin">
        <color rgb="FF001D68"/>
      </right>
      <top style="thin">
        <color rgb="FF001D68"/>
      </top>
      <bottom style="thin">
        <color rgb="FF001D68"/>
      </bottom>
      <diagonal/>
    </border>
    <border>
      <left style="medium">
        <color rgb="FF001D68"/>
      </left>
      <right style="thin">
        <color rgb="FF001D68"/>
      </right>
      <top style="thin">
        <color rgb="FF001D68"/>
      </top>
      <bottom style="thin">
        <color rgb="FF001D68"/>
      </bottom>
      <diagonal/>
    </border>
    <border>
      <left style="thin">
        <color rgb="FF001D68"/>
      </left>
      <right style="medium">
        <color rgb="FF001D68"/>
      </right>
      <top style="thin">
        <color rgb="FF001D68"/>
      </top>
      <bottom style="thin">
        <color rgb="FF001D68"/>
      </bottom>
      <diagonal/>
    </border>
    <border>
      <left style="medium">
        <color rgb="FF001D68"/>
      </left>
      <right style="medium">
        <color rgb="FF001D68"/>
      </right>
      <top style="thin">
        <color rgb="FF001D68"/>
      </top>
      <bottom style="medium">
        <color rgb="FF001D68"/>
      </bottom>
      <diagonal/>
    </border>
  </borders>
  <cellStyleXfs count="6">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cellStyleXfs>
  <cellXfs count="9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2" fontId="3" fillId="0" borderId="0" xfId="0" applyNumberFormat="1" applyFont="1" applyAlignment="1">
      <alignment horizontal="center" vertical="center"/>
    </xf>
    <xf numFmtId="0" fontId="1" fillId="0" borderId="0" xfId="0" applyFont="1" applyAlignment="1">
      <alignment horizontal="center" vertical="center"/>
    </xf>
    <xf numFmtId="0" fontId="0" fillId="0" borderId="0" xfId="0" applyAlignment="1" applyProtection="1">
      <alignment horizontal="center"/>
      <protection hidden="1"/>
    </xf>
    <xf numFmtId="0" fontId="0" fillId="0" borderId="0" xfId="0" applyProtection="1">
      <protection hidden="1"/>
    </xf>
    <xf numFmtId="0" fontId="2" fillId="0" borderId="0" xfId="0" applyFont="1" applyProtection="1">
      <protection hidden="1"/>
    </xf>
    <xf numFmtId="0" fontId="3" fillId="0" borderId="0" xfId="0" applyFont="1" applyProtection="1">
      <protection hidden="1"/>
    </xf>
    <xf numFmtId="0" fontId="3" fillId="0" borderId="0" xfId="0" applyFont="1" applyAlignment="1" applyProtection="1">
      <alignment horizontal="left" wrapText="1"/>
      <protection hidden="1"/>
    </xf>
    <xf numFmtId="165" fontId="3" fillId="0" borderId="0" xfId="0" applyNumberFormat="1" applyFont="1" applyAlignment="1">
      <alignment horizontal="center" vertical="center"/>
    </xf>
    <xf numFmtId="0" fontId="6" fillId="0" borderId="0" xfId="2" applyAlignment="1">
      <alignment horizontal="center" vertical="center"/>
    </xf>
    <xf numFmtId="0" fontId="1" fillId="0" borderId="0" xfId="0" applyFont="1" applyAlignment="1">
      <alignment horizontal="left" vertical="center"/>
    </xf>
    <xf numFmtId="166" fontId="3" fillId="0" borderId="0" xfId="0" applyNumberFormat="1" applyFont="1" applyAlignment="1">
      <alignment horizontal="center" vertical="center"/>
    </xf>
    <xf numFmtId="165" fontId="0" fillId="0" borderId="0" xfId="0" applyNumberFormat="1" applyAlignment="1">
      <alignment horizontal="center" vertical="center"/>
    </xf>
    <xf numFmtId="0" fontId="0" fillId="0" borderId="0" xfId="0" applyAlignment="1">
      <alignment horizontal="left" vertical="center"/>
    </xf>
    <xf numFmtId="2" fontId="0" fillId="0" borderId="0" xfId="0" applyNumberFormat="1" applyAlignment="1">
      <alignment horizontal="center" vertical="center"/>
    </xf>
    <xf numFmtId="0" fontId="0" fillId="0" borderId="0" xfId="0" applyAlignment="1">
      <alignment horizontal="center"/>
    </xf>
    <xf numFmtId="166" fontId="0" fillId="0" borderId="0" xfId="0" applyNumberFormat="1" applyAlignment="1">
      <alignment horizontal="center" vertical="center"/>
    </xf>
    <xf numFmtId="0" fontId="1" fillId="5" borderId="0" xfId="0" applyFont="1" applyFill="1" applyAlignment="1">
      <alignment horizontal="center" vertical="center"/>
    </xf>
    <xf numFmtId="0" fontId="0" fillId="0" borderId="0" xfId="0"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0" fillId="0" borderId="0" xfId="0" applyAlignment="1" applyProtection="1">
      <alignment wrapText="1"/>
      <protection hidden="1"/>
    </xf>
    <xf numFmtId="0" fontId="3" fillId="0" borderId="0" xfId="0" applyFont="1" applyAlignment="1" applyProtection="1">
      <alignment wrapText="1"/>
      <protection hidden="1"/>
    </xf>
    <xf numFmtId="0" fontId="1" fillId="0" borderId="0" xfId="0" applyFont="1" applyAlignment="1" applyProtection="1">
      <alignment wrapText="1"/>
      <protection hidden="1"/>
    </xf>
    <xf numFmtId="0" fontId="1" fillId="0" borderId="0" xfId="2" applyFont="1" applyAlignment="1">
      <alignment horizontal="center" vertical="center"/>
    </xf>
    <xf numFmtId="0" fontId="3" fillId="0" borderId="0" xfId="0" applyFont="1" applyAlignment="1" applyProtection="1">
      <alignment vertical="top" wrapText="1"/>
      <protection hidden="1"/>
    </xf>
    <xf numFmtId="0" fontId="0" fillId="0" borderId="0" xfId="0" applyAlignment="1" applyProtection="1">
      <alignment vertical="top"/>
      <protection hidden="1"/>
    </xf>
    <xf numFmtId="0" fontId="2" fillId="0" borderId="0" xfId="0" applyFont="1" applyAlignment="1" applyProtection="1">
      <alignment horizontal="center"/>
      <protection hidden="1"/>
    </xf>
    <xf numFmtId="0" fontId="6" fillId="0" borderId="0" xfId="2" applyFill="1" applyAlignment="1">
      <alignment horizontal="center" vertical="center"/>
    </xf>
    <xf numFmtId="0" fontId="17" fillId="8" borderId="1" xfId="0" applyFont="1" applyFill="1" applyBorder="1" applyAlignment="1" applyProtection="1">
      <alignment horizontal="center" wrapText="1"/>
      <protection hidden="1"/>
    </xf>
    <xf numFmtId="0" fontId="15" fillId="0" borderId="2" xfId="0" applyFont="1" applyBorder="1" applyAlignment="1" applyProtection="1">
      <alignment horizontal="center" wrapText="1"/>
      <protection hidden="1"/>
    </xf>
    <xf numFmtId="0" fontId="15" fillId="0" borderId="3" xfId="0" applyFont="1" applyBorder="1" applyAlignment="1" applyProtection="1">
      <alignment horizontal="center" wrapText="1"/>
      <protection hidden="1"/>
    </xf>
    <xf numFmtId="0" fontId="15" fillId="0" borderId="5" xfId="0" applyFont="1" applyBorder="1" applyAlignment="1" applyProtection="1">
      <alignment horizontal="center"/>
      <protection hidden="1"/>
    </xf>
    <xf numFmtId="2" fontId="14" fillId="0" borderId="6" xfId="0" applyNumberFormat="1" applyFont="1" applyBorder="1" applyProtection="1">
      <protection hidden="1"/>
    </xf>
    <xf numFmtId="0" fontId="15" fillId="0" borderId="1" xfId="0" applyFont="1" applyBorder="1" applyAlignment="1" applyProtection="1">
      <alignment horizontal="center" wrapText="1"/>
      <protection hidden="1"/>
    </xf>
    <xf numFmtId="0" fontId="17" fillId="8" borderId="1" xfId="0" applyFont="1" applyFill="1" applyBorder="1" applyProtection="1">
      <protection hidden="1"/>
    </xf>
    <xf numFmtId="0" fontId="17" fillId="8" borderId="2" xfId="0" applyFont="1" applyFill="1" applyBorder="1" applyProtection="1">
      <protection hidden="1"/>
    </xf>
    <xf numFmtId="0" fontId="17" fillId="8" borderId="2" xfId="0" applyFont="1" applyFill="1" applyBorder="1" applyAlignment="1" applyProtection="1">
      <alignment horizontal="center"/>
      <protection hidden="1"/>
    </xf>
    <xf numFmtId="0" fontId="17" fillId="8" borderId="3" xfId="0" applyFont="1" applyFill="1" applyBorder="1" applyAlignment="1" applyProtection="1">
      <alignment horizontal="center"/>
      <protection hidden="1"/>
    </xf>
    <xf numFmtId="0" fontId="15" fillId="0" borderId="18" xfId="0" applyFont="1" applyBorder="1" applyAlignment="1" applyProtection="1">
      <alignment horizontal="center"/>
      <protection hidden="1"/>
    </xf>
    <xf numFmtId="0" fontId="14" fillId="0" borderId="15" xfId="0" applyFont="1" applyBorder="1" applyAlignment="1" applyProtection="1">
      <alignment horizontal="center"/>
      <protection hidden="1"/>
    </xf>
    <xf numFmtId="2" fontId="14" fillId="0" borderId="15" xfId="0" applyNumberFormat="1" applyFont="1" applyBorder="1" applyProtection="1">
      <protection hidden="1"/>
    </xf>
    <xf numFmtId="0" fontId="14" fillId="0" borderId="16" xfId="0" applyFont="1" applyBorder="1" applyProtection="1">
      <protection hidden="1"/>
    </xf>
    <xf numFmtId="0" fontId="14" fillId="0" borderId="15" xfId="0" applyFont="1" applyBorder="1" applyProtection="1">
      <protection hidden="1"/>
    </xf>
    <xf numFmtId="0" fontId="15" fillId="0" borderId="4" xfId="0" applyFont="1" applyBorder="1" applyProtection="1">
      <protection hidden="1"/>
    </xf>
    <xf numFmtId="0" fontId="15" fillId="0" borderId="5" xfId="0" applyFont="1" applyBorder="1" applyProtection="1">
      <protection hidden="1"/>
    </xf>
    <xf numFmtId="0" fontId="14" fillId="0" borderId="5" xfId="0" applyFont="1" applyBorder="1" applyProtection="1">
      <protection hidden="1"/>
    </xf>
    <xf numFmtId="2" fontId="19" fillId="0" borderId="17" xfId="0" applyNumberFormat="1" applyFont="1" applyBorder="1" applyAlignment="1" applyProtection="1">
      <alignment horizontal="center"/>
      <protection hidden="1"/>
    </xf>
    <xf numFmtId="2" fontId="14" fillId="0" borderId="17" xfId="0" applyNumberFormat="1" applyFont="1" applyBorder="1" applyAlignment="1" applyProtection="1">
      <alignment horizontal="center"/>
      <protection hidden="1"/>
    </xf>
    <xf numFmtId="2" fontId="14" fillId="0" borderId="15" xfId="0" applyNumberFormat="1" applyFont="1" applyBorder="1" applyAlignment="1" applyProtection="1">
      <alignment horizontal="center"/>
      <protection hidden="1"/>
    </xf>
    <xf numFmtId="164" fontId="14" fillId="0" borderId="5" xfId="1" applyNumberFormat="1" applyFont="1" applyFill="1" applyBorder="1" applyAlignment="1" applyProtection="1">
      <alignment horizontal="center"/>
      <protection hidden="1"/>
    </xf>
    <xf numFmtId="0" fontId="17" fillId="9" borderId="4" xfId="0" applyFont="1" applyFill="1" applyBorder="1" applyProtection="1">
      <protection locked="0"/>
    </xf>
    <xf numFmtId="0" fontId="20" fillId="9" borderId="16" xfId="0" applyFont="1" applyFill="1" applyBorder="1" applyProtection="1">
      <protection locked="0"/>
    </xf>
    <xf numFmtId="0" fontId="20" fillId="9" borderId="15" xfId="0" applyFont="1" applyFill="1" applyBorder="1" applyProtection="1">
      <protection locked="0"/>
    </xf>
    <xf numFmtId="0" fontId="20" fillId="9" borderId="15" xfId="0" applyFont="1" applyFill="1" applyBorder="1" applyAlignment="1" applyProtection="1">
      <alignment horizontal="center"/>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9" fontId="2" fillId="11" borderId="15" xfId="0" applyNumberFormat="1" applyFont="1" applyFill="1" applyBorder="1" applyAlignment="1" applyProtection="1">
      <alignment horizontal="center"/>
      <protection hidden="1"/>
    </xf>
    <xf numFmtId="0" fontId="22" fillId="11" borderId="15" xfId="3" applyFont="1" applyFill="1" applyBorder="1" applyAlignment="1" applyProtection="1">
      <alignment horizontal="center" vertical="center"/>
      <protection hidden="1"/>
    </xf>
    <xf numFmtId="9" fontId="15" fillId="7" borderId="17" xfId="1" applyFont="1" applyFill="1" applyBorder="1" applyAlignment="1" applyProtection="1">
      <alignment horizontal="center"/>
      <protection hidden="1"/>
    </xf>
    <xf numFmtId="0" fontId="11" fillId="13" borderId="15" xfId="4" applyFont="1" applyFill="1" applyBorder="1" applyAlignment="1" applyProtection="1">
      <alignment horizontal="center" vertical="center"/>
      <protection hidden="1"/>
    </xf>
    <xf numFmtId="0" fontId="15" fillId="7" borderId="15" xfId="0" applyFont="1" applyFill="1" applyBorder="1" applyProtection="1">
      <protection hidden="1"/>
    </xf>
    <xf numFmtId="0" fontId="15" fillId="14" borderId="15" xfId="0" applyFont="1" applyFill="1" applyBorder="1" applyProtection="1">
      <protection hidden="1"/>
    </xf>
    <xf numFmtId="0" fontId="24" fillId="8" borderId="15" xfId="0" applyFont="1" applyFill="1" applyBorder="1" applyProtection="1">
      <protection hidden="1"/>
    </xf>
    <xf numFmtId="0" fontId="13" fillId="0" borderId="0" xfId="0" applyFont="1" applyAlignment="1" applyProtection="1">
      <alignment horizontal="center"/>
      <protection hidden="1"/>
    </xf>
    <xf numFmtId="0" fontId="11" fillId="12" borderId="15" xfId="4" applyFont="1" applyFill="1" applyBorder="1" applyAlignment="1" applyProtection="1">
      <alignment horizontal="center" vertical="center" wrapText="1"/>
      <protection hidden="1"/>
    </xf>
    <xf numFmtId="0" fontId="15" fillId="0" borderId="0" xfId="0" applyFont="1" applyProtection="1">
      <protection hidden="1"/>
    </xf>
    <xf numFmtId="0" fontId="23" fillId="6" borderId="15" xfId="5" applyFont="1" applyFill="1" applyBorder="1" applyAlignment="1" applyProtection="1">
      <alignment horizontal="center" vertical="center" wrapText="1"/>
      <protection hidden="1"/>
    </xf>
    <xf numFmtId="0" fontId="17" fillId="8" borderId="15" xfId="0" applyFont="1" applyFill="1" applyBorder="1" applyProtection="1">
      <protection hidden="1"/>
    </xf>
    <xf numFmtId="0" fontId="14" fillId="0" borderId="15" xfId="0" applyFont="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0" fontId="14" fillId="0" borderId="0" xfId="0" applyFont="1" applyAlignment="1" applyProtection="1">
      <alignment wrapText="1"/>
      <protection hidden="1"/>
    </xf>
    <xf numFmtId="0" fontId="14" fillId="0" borderId="7" xfId="0" applyFont="1" applyBorder="1" applyAlignment="1" applyProtection="1">
      <alignment vertical="top" wrapText="1"/>
      <protection hidden="1"/>
    </xf>
    <xf numFmtId="0" fontId="14" fillId="0" borderId="8" xfId="0" applyFont="1" applyBorder="1" applyAlignment="1" applyProtection="1">
      <alignment vertical="top" wrapText="1"/>
      <protection hidden="1"/>
    </xf>
    <xf numFmtId="0" fontId="14" fillId="0" borderId="9" xfId="0" applyFont="1" applyBorder="1" applyAlignment="1" applyProtection="1">
      <alignment vertical="top" wrapText="1"/>
      <protection hidden="1"/>
    </xf>
    <xf numFmtId="0" fontId="14" fillId="0" borderId="10" xfId="0" applyFont="1" applyBorder="1" applyAlignment="1" applyProtection="1">
      <alignment vertical="top" wrapText="1"/>
      <protection hidden="1"/>
    </xf>
    <xf numFmtId="0" fontId="14" fillId="0" borderId="0" xfId="0" applyFont="1" applyAlignment="1" applyProtection="1">
      <alignment vertical="top" wrapText="1"/>
      <protection hidden="1"/>
    </xf>
    <xf numFmtId="0" fontId="14" fillId="0" borderId="11" xfId="0" applyFont="1" applyBorder="1" applyAlignment="1" applyProtection="1">
      <alignment vertical="top" wrapText="1"/>
      <protection hidden="1"/>
    </xf>
    <xf numFmtId="0" fontId="14" fillId="0" borderId="12" xfId="0" applyFont="1" applyBorder="1" applyAlignment="1" applyProtection="1">
      <alignment vertical="top" wrapText="1"/>
      <protection hidden="1"/>
    </xf>
    <xf numFmtId="0" fontId="14" fillId="0" borderId="13" xfId="0" applyFont="1" applyBorder="1" applyAlignment="1" applyProtection="1">
      <alignment vertical="top" wrapText="1"/>
      <protection hidden="1"/>
    </xf>
    <xf numFmtId="0" fontId="14" fillId="0" borderId="14" xfId="0" applyFont="1" applyBorder="1" applyAlignment="1" applyProtection="1">
      <alignment vertical="top" wrapText="1"/>
      <protection hidden="1"/>
    </xf>
    <xf numFmtId="0" fontId="21" fillId="10" borderId="16" xfId="0" applyFont="1" applyFill="1" applyBorder="1" applyAlignment="1" applyProtection="1">
      <alignment horizontal="center"/>
      <protection locked="0"/>
    </xf>
    <xf numFmtId="0" fontId="21" fillId="10" borderId="15" xfId="0" applyFont="1" applyFill="1" applyBorder="1" applyAlignment="1" applyProtection="1">
      <alignment horizontal="center"/>
      <protection locked="0"/>
    </xf>
    <xf numFmtId="0" fontId="1" fillId="0" borderId="0" xfId="0" applyFont="1" applyAlignment="1" applyProtection="1">
      <alignment wrapText="1"/>
      <protection hidden="1"/>
    </xf>
    <xf numFmtId="0" fontId="12" fillId="0" borderId="0" xfId="0" applyFont="1" applyAlignment="1" applyProtection="1">
      <alignment horizontal="center" vertical="center"/>
      <protection hidden="1"/>
    </xf>
    <xf numFmtId="0" fontId="6" fillId="0" borderId="0" xfId="2" applyProtection="1">
      <protection hidden="1"/>
    </xf>
    <xf numFmtId="0" fontId="13" fillId="0" borderId="0" xfId="0" applyFont="1" applyAlignment="1" applyProtection="1">
      <alignment horizontal="center"/>
      <protection hidden="1"/>
    </xf>
    <xf numFmtId="0" fontId="0" fillId="0" borderId="0" xfId="0" applyAlignment="1" applyProtection="1">
      <alignment wrapText="1"/>
      <protection hidden="1"/>
    </xf>
    <xf numFmtId="0" fontId="14" fillId="0" borderId="0" xfId="0" applyFont="1" applyAlignment="1" applyProtection="1">
      <alignment horizontal="left" vertical="top" wrapText="1"/>
      <protection hidden="1"/>
    </xf>
  </cellXfs>
  <cellStyles count="6">
    <cellStyle name="Bad" xfId="4" builtinId="27"/>
    <cellStyle name="Good" xfId="3" builtinId="26"/>
    <cellStyle name="Hyperlink" xfId="2" builtinId="8"/>
    <cellStyle name="Neutral" xfId="5" builtinId="28"/>
    <cellStyle name="Normal" xfId="0" builtinId="0"/>
    <cellStyle name="Percent" xfId="1" builtinId="5"/>
  </cellStyles>
  <dxfs count="9">
    <dxf>
      <font>
        <color theme="0"/>
      </font>
      <fill>
        <patternFill>
          <bgColor rgb="FFDC241F"/>
        </patternFill>
      </fill>
    </dxf>
    <dxf>
      <font>
        <color rgb="FF707276"/>
      </font>
      <fill>
        <patternFill>
          <bgColor rgb="FFEBAB00"/>
        </patternFill>
      </fill>
    </dxf>
    <dxf>
      <font>
        <color rgb="FF001D68"/>
      </font>
      <fill>
        <patternFill>
          <bgColor rgb="FF76B900"/>
        </patternFill>
      </fill>
    </dxf>
    <dxf>
      <font>
        <color theme="0"/>
      </font>
    </dxf>
    <dxf>
      <font>
        <color rgb="FF001D68"/>
      </font>
      <fill>
        <patternFill>
          <bgColor rgb="FF76B900"/>
        </patternFill>
      </fill>
    </dxf>
    <dxf>
      <font>
        <color theme="0"/>
      </font>
      <fill>
        <patternFill>
          <bgColor rgb="FFDC241F"/>
        </patternFill>
      </fill>
    </dxf>
    <dxf>
      <font>
        <color theme="0"/>
      </font>
      <fill>
        <patternFill>
          <bgColor rgb="FF67177F"/>
        </patternFill>
      </fill>
    </dxf>
    <dxf>
      <font>
        <color theme="0"/>
      </font>
    </dxf>
    <dxf>
      <font>
        <color theme="0"/>
      </font>
    </dxf>
  </dxfs>
  <tableStyles count="0" defaultTableStyle="TableStyleMedium9" defaultPivotStyle="PivotStyleLight16"/>
  <colors>
    <mruColors>
      <color rgb="FF001D68"/>
      <color rgb="FFE2E3E4"/>
      <color rgb="FFA9ABAD"/>
      <color rgb="FF707276"/>
      <color rgb="FFEBAB00"/>
      <color rgb="FFDC241F"/>
      <color rgb="FF67177F"/>
      <color rgb="FF76B900"/>
      <color rgb="FF009ACF"/>
      <color rgb="FF0038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leviton.com/berktek"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590550</xdr:colOff>
      <xdr:row>19</xdr:row>
      <xdr:rowOff>28575</xdr:rowOff>
    </xdr:from>
    <xdr:to>
      <xdr:col>10</xdr:col>
      <xdr:colOff>76200</xdr:colOff>
      <xdr:row>26</xdr:row>
      <xdr:rowOff>171450</xdr:rowOff>
    </xdr:to>
    <xdr:pic>
      <xdr:nvPicPr>
        <xdr:cNvPr id="3" name="Picture 2">
          <a:extLst>
            <a:ext uri="{FF2B5EF4-FFF2-40B4-BE49-F238E27FC236}">
              <a16:creationId xmlns:a16="http://schemas.microsoft.com/office/drawing/2014/main" id="{1F9839CE-A421-4EC5-97C5-F62625D0D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953375" y="2838450"/>
          <a:ext cx="1790700" cy="1790700"/>
        </a:xfrm>
        <a:prstGeom prst="rect">
          <a:avLst/>
        </a:prstGeom>
      </xdr:spPr>
    </xdr:pic>
    <xdr:clientData/>
  </xdr:twoCellAnchor>
  <xdr:twoCellAnchor editAs="oneCell">
    <xdr:from>
      <xdr:col>7</xdr:col>
      <xdr:colOff>142876</xdr:colOff>
      <xdr:row>50</xdr:row>
      <xdr:rowOff>133304</xdr:rowOff>
    </xdr:from>
    <xdr:to>
      <xdr:col>10</xdr:col>
      <xdr:colOff>733425</xdr:colOff>
      <xdr:row>55</xdr:row>
      <xdr:rowOff>75820</xdr:rowOff>
    </xdr:to>
    <xdr:pic>
      <xdr:nvPicPr>
        <xdr:cNvPr id="5" name="Picture 4">
          <a:extLst>
            <a:ext uri="{FF2B5EF4-FFF2-40B4-BE49-F238E27FC236}">
              <a16:creationId xmlns:a16="http://schemas.microsoft.com/office/drawing/2014/main" id="{0CFA48FE-E328-4DCD-A827-C1F8D0D9F2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505701" y="5391104"/>
          <a:ext cx="2895599" cy="1095041"/>
        </a:xfrm>
        <a:prstGeom prst="rect">
          <a:avLst/>
        </a:prstGeom>
      </xdr:spPr>
    </xdr:pic>
    <xdr:clientData/>
  </xdr:twoCellAnchor>
  <xdr:twoCellAnchor editAs="oneCell">
    <xdr:from>
      <xdr:col>1</xdr:col>
      <xdr:colOff>42573</xdr:colOff>
      <xdr:row>49</xdr:row>
      <xdr:rowOff>3593</xdr:rowOff>
    </xdr:from>
    <xdr:to>
      <xdr:col>3</xdr:col>
      <xdr:colOff>113263</xdr:colOff>
      <xdr:row>52</xdr:row>
      <xdr:rowOff>56225</xdr:rowOff>
    </xdr:to>
    <xdr:pic>
      <xdr:nvPicPr>
        <xdr:cNvPr id="12" name="Picture 11">
          <a:hlinkClick xmlns:r="http://schemas.openxmlformats.org/officeDocument/2006/relationships" r:id="rId3"/>
          <a:extLst>
            <a:ext uri="{FF2B5EF4-FFF2-40B4-BE49-F238E27FC236}">
              <a16:creationId xmlns:a16="http://schemas.microsoft.com/office/drawing/2014/main" id="{304F6F75-3F33-4357-AC20-B6A4D421C6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09248" y="7585493"/>
          <a:ext cx="3185365" cy="538407"/>
        </a:xfrm>
        <a:prstGeom prst="rect">
          <a:avLst/>
        </a:prstGeom>
      </xdr:spPr>
    </xdr:pic>
    <xdr:clientData/>
  </xdr:twoCellAnchor>
  <xdr:twoCellAnchor editAs="oneCell">
    <xdr:from>
      <xdr:col>1</xdr:col>
      <xdr:colOff>42573</xdr:colOff>
      <xdr:row>20</xdr:row>
      <xdr:rowOff>3593</xdr:rowOff>
    </xdr:from>
    <xdr:to>
      <xdr:col>3</xdr:col>
      <xdr:colOff>113263</xdr:colOff>
      <xdr:row>23</xdr:row>
      <xdr:rowOff>56225</xdr:rowOff>
    </xdr:to>
    <xdr:pic>
      <xdr:nvPicPr>
        <xdr:cNvPr id="14" name="Picture 13">
          <a:hlinkClick xmlns:r="http://schemas.openxmlformats.org/officeDocument/2006/relationships" r:id="rId3"/>
          <a:extLst>
            <a:ext uri="{FF2B5EF4-FFF2-40B4-BE49-F238E27FC236}">
              <a16:creationId xmlns:a16="http://schemas.microsoft.com/office/drawing/2014/main" id="{D77263DA-C16C-455A-9376-F880CE33C2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09248" y="2003843"/>
          <a:ext cx="3185365" cy="538407"/>
        </a:xfrm>
        <a:prstGeom prst="rect">
          <a:avLst/>
        </a:prstGeom>
      </xdr:spPr>
    </xdr:pic>
    <xdr:clientData/>
  </xdr:twoCellAnchor>
  <xdr:twoCellAnchor editAs="oneCell">
    <xdr:from>
      <xdr:col>1</xdr:col>
      <xdr:colOff>42573</xdr:colOff>
      <xdr:row>1</xdr:row>
      <xdr:rowOff>3593</xdr:rowOff>
    </xdr:from>
    <xdr:to>
      <xdr:col>3</xdr:col>
      <xdr:colOff>113263</xdr:colOff>
      <xdr:row>4</xdr:row>
      <xdr:rowOff>56225</xdr:rowOff>
    </xdr:to>
    <xdr:pic>
      <xdr:nvPicPr>
        <xdr:cNvPr id="16" name="Picture 15">
          <a:hlinkClick xmlns:r="http://schemas.openxmlformats.org/officeDocument/2006/relationships" r:id="rId3"/>
          <a:extLst>
            <a:ext uri="{FF2B5EF4-FFF2-40B4-BE49-F238E27FC236}">
              <a16:creationId xmlns:a16="http://schemas.microsoft.com/office/drawing/2014/main" id="{F47CAA0C-349F-4591-8848-9053C1A09F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09248" y="60743"/>
          <a:ext cx="3185365" cy="5384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leviton.com/en/docs/LevBT_OutsidePlant_SADJ_OPA.pdf" TargetMode="External"/><Relationship Id="rId21" Type="http://schemas.openxmlformats.org/officeDocument/2006/relationships/hyperlink" Target="https://www.berktek.us/eservice/US-en_US/navigate_314786/Micro_Interconnect_Riser_Cable_600_um_MCR_.html" TargetMode="External"/><Relationship Id="rId34" Type="http://schemas.openxmlformats.org/officeDocument/2006/relationships/hyperlink" Target="https://www.leviton.com/en/docs/LevBT_IndoorRiser_Interconnect_ICR.pdf" TargetMode="External"/><Relationship Id="rId42" Type="http://schemas.openxmlformats.org/officeDocument/2006/relationships/hyperlink" Target="https://www.leviton.com/en/docs/LevBT_IndoorPlenum_Micro-Interconnect_MCP.pdf" TargetMode="External"/><Relationship Id="rId47" Type="http://schemas.openxmlformats.org/officeDocument/2006/relationships/hyperlink" Target="https://www.leviton.com/en/docs/LevBT_IO_Plenum_Premises_PDP-IO.pdf" TargetMode="External"/><Relationship Id="rId50" Type="http://schemas.openxmlformats.org/officeDocument/2006/relationships/hyperlink" Target="https://www.berktek.us/eservice/US-en_US/navigate_359743/Indoor_Outdoor_Riser_Ribbon_Cable_RDR_I_O_.html" TargetMode="External"/><Relationship Id="rId55" Type="http://schemas.openxmlformats.org/officeDocument/2006/relationships/hyperlink" Target="https://www.leviton.com/en/docs/LevBT_IO_Riser_CL3R_wArmorTek_ACRCK.pdf" TargetMode="External"/><Relationship Id="rId63" Type="http://schemas.openxmlformats.org/officeDocument/2006/relationships/hyperlink" Target="https://www.leviton.com/en/docs/LevBT_OR-Cable-Assembly_BACP08E04D44FFNNPzzzz.pdf" TargetMode="External"/><Relationship Id="rId68" Type="http://schemas.openxmlformats.org/officeDocument/2006/relationships/hyperlink" Target="https://www.leviton.com/en/docs/LevBT_LANmark-A920_Cat6A_XTP_Solid_CMR-CMX_Outdoor_PVC.pdf" TargetMode="External"/><Relationship Id="rId76" Type="http://schemas.openxmlformats.org/officeDocument/2006/relationships/hyperlink" Target="https://www.leviton.com/en/docs/LevBT_LANmark-B587_Cat5e_2-Pr_Shielded_PVC.pdf" TargetMode="External"/><Relationship Id="rId84" Type="http://schemas.openxmlformats.org/officeDocument/2006/relationships/hyperlink" Target="https://www.leviton.com/en/docs/LevBT_LANmark-C538_Cat5e_HighFlex_2-Pr_TPE.pdf" TargetMode="External"/><Relationship Id="rId89" Type="http://schemas.openxmlformats.org/officeDocument/2006/relationships/hyperlink" Target="https://www.leviton.com/en/docs/LevBT_LANmark-C547_Cat5e_Profinet_HighFlex_2-Pr_Shielded_TPE.pdf" TargetMode="External"/><Relationship Id="rId97" Type="http://schemas.openxmlformats.org/officeDocument/2006/relationships/hyperlink" Target="https://www.leviton.com/en/docs/LevBT_OutsidePlant_SADJ_OPAD.pdf" TargetMode="External"/><Relationship Id="rId7" Type="http://schemas.openxmlformats.org/officeDocument/2006/relationships/hyperlink" Target="https://www.leviton.com/en/docs/LevBT_IO_Plenum_Premises_Harsh_PDP-HE.pdf" TargetMode="External"/><Relationship Id="rId71" Type="http://schemas.openxmlformats.org/officeDocument/2006/relationships/hyperlink" Target="https://www.leviton.com/en/docs/LevBT_LANmark-B535_Cat5e_Solid_2-Pr_TPE.pdf" TargetMode="External"/><Relationship Id="rId92" Type="http://schemas.openxmlformats.org/officeDocument/2006/relationships/hyperlink" Target="https://www.leviton.com/en/docs/LevBT_LANmark-C826_Cat5e_PLTC_HighFlex_2-Pr_Shielded_TPE.pdf" TargetMode="External"/><Relationship Id="rId2" Type="http://schemas.openxmlformats.org/officeDocument/2006/relationships/hyperlink" Target="https://www.leviton.com/en/docs/LevBT_IO_Plenum_Premises_ICP-IO.pdf" TargetMode="External"/><Relationship Id="rId16" Type="http://schemas.openxmlformats.org/officeDocument/2006/relationships/hyperlink" Target="https://www.leviton.com/en/docs/LevBT_IO_LSZH_Riser_Adventum_SADJ_LTRZA.pdf" TargetMode="External"/><Relationship Id="rId29" Type="http://schemas.openxmlformats.org/officeDocument/2006/relationships/hyperlink" Target="https://www.leviton.com/en/docs/LevBT_IO_Riser_CL3R_HDRC.pdf" TargetMode="External"/><Relationship Id="rId11" Type="http://schemas.openxmlformats.org/officeDocument/2006/relationships/hyperlink" Target="https://www.leviton.com/en/docs/LevBT_IO_Riser_Adventum_LTR.pdf" TargetMode="External"/><Relationship Id="rId24" Type="http://schemas.openxmlformats.org/officeDocument/2006/relationships/hyperlink" Target="https://www.leviton.com/en/docs/LevBT_IndoorPlenumHighDensityDistribution_ACP.pdf" TargetMode="External"/><Relationship Id="rId32" Type="http://schemas.openxmlformats.org/officeDocument/2006/relationships/hyperlink" Target="https://www.leviton.com/en/docs/LevBT_Indoor_Plenum_Premises_PDP.pdf" TargetMode="External"/><Relationship Id="rId37" Type="http://schemas.openxmlformats.org/officeDocument/2006/relationships/hyperlink" Target="https://www.leviton.com/en/docs/LevBT_Indoor_LSZH_Riser_Premises_PDRZ.pdf" TargetMode="External"/><Relationship Id="rId40" Type="http://schemas.openxmlformats.org/officeDocument/2006/relationships/hyperlink" Target="https://www.leviton.com/en/docs/LevBT_IndoorPlenum_HD-Breakout_wArmorTek_HDPK.pdf" TargetMode="External"/><Relationship Id="rId45" Type="http://schemas.openxmlformats.org/officeDocument/2006/relationships/hyperlink" Target="https://www.leviton.com/en/docs/LevBT_IndoorRiserRibbon_RDR.pdf" TargetMode="External"/><Relationship Id="rId53" Type="http://schemas.openxmlformats.org/officeDocument/2006/relationships/hyperlink" Target="https://www.leviton.com/en/docs/LevBT_IO_Plenum_CL3P_wArmorTek_ACPCK.pdf" TargetMode="External"/><Relationship Id="rId58" Type="http://schemas.openxmlformats.org/officeDocument/2006/relationships/hyperlink" Target="https://www.leviton.com/en/docs/LevBT_OR-Cable-Assembly_BHCR02A02D44FFNNPzzzz.pdf" TargetMode="External"/><Relationship Id="rId66" Type="http://schemas.openxmlformats.org/officeDocument/2006/relationships/hyperlink" Target="https://www.leviton.com/en/docs/LevBT_LANmark-A753_Cat5e_Solid_CMR-CMX_Outdoor_PVC.pdf" TargetMode="External"/><Relationship Id="rId74" Type="http://schemas.openxmlformats.org/officeDocument/2006/relationships/hyperlink" Target="https://www.leviton.com/en/docs/LevBT_LANmark-B540_Cat5e_PVC.pdf" TargetMode="External"/><Relationship Id="rId79" Type="http://schemas.openxmlformats.org/officeDocument/2006/relationships/hyperlink" Target="https://www.leviton.com/en/docs/LevBT_LANmark-B789_Cat5e_Profinet_Solid_2-Pr_Shielded_TPE.pdf" TargetMode="External"/><Relationship Id="rId87" Type="http://schemas.openxmlformats.org/officeDocument/2006/relationships/hyperlink" Target="https://www.leviton.com/en/docs/LevBT_LANmark-C542_Cat5e_HighFlex_Shielded_TPE.pdf" TargetMode="External"/><Relationship Id="rId102" Type="http://schemas.openxmlformats.org/officeDocument/2006/relationships/printerSettings" Target="../printerSettings/printerSettings2.bin"/><Relationship Id="rId5" Type="http://schemas.openxmlformats.org/officeDocument/2006/relationships/hyperlink" Target="https://www.leviton.com/en/docs/LevBT_IO_Plenum_Adventum_wArmorTek_LTPK.pdf" TargetMode="External"/><Relationship Id="rId61" Type="http://schemas.openxmlformats.org/officeDocument/2006/relationships/hyperlink" Target="https://www.leviton.com/en/docs/LevBT_OR-Cable-Assembly_BACP04E02D44FFNNPzzzz.pdf" TargetMode="External"/><Relationship Id="rId82" Type="http://schemas.openxmlformats.org/officeDocument/2006/relationships/hyperlink" Target="https://www.leviton.com/en/docs/LevBT_LANmark-B917_Cat6_FTP_Solid_CMR-CMX_Outdoor_PVC.pdf" TargetMode="External"/><Relationship Id="rId90" Type="http://schemas.openxmlformats.org/officeDocument/2006/relationships/hyperlink" Target="https://www.leviton.com/en/docs/LevBT_LANmark-C637_Cat6A_26AWG_HighFlex_Shielded_TPE.pdf" TargetMode="External"/><Relationship Id="rId95" Type="http://schemas.openxmlformats.org/officeDocument/2006/relationships/hyperlink" Target="https://www.leviton.com/en/docs/LevBT_OutsidePlant_DryLooseTube_LTD-M2.pdf" TargetMode="External"/><Relationship Id="rId19" Type="http://schemas.openxmlformats.org/officeDocument/2006/relationships/hyperlink" Target="https://www.leviton.com/en/docs/LevBT_DatacenterPlenum_wArmorTek_DAPK12B.pdf" TargetMode="External"/><Relationship Id="rId14" Type="http://schemas.openxmlformats.org/officeDocument/2006/relationships/hyperlink" Target="https://www.leviton.com/en/docs/LevBT_IO_LSZH_RiserAdventum_LTRZ.pdf" TargetMode="External"/><Relationship Id="rId22" Type="http://schemas.openxmlformats.org/officeDocument/2006/relationships/hyperlink" Target="https://www.berktek.us/eservice/US-en_US/navigate_307501/Indoor_Plenum_Micro_Data_Center_MDP_.html" TargetMode="External"/><Relationship Id="rId27" Type="http://schemas.openxmlformats.org/officeDocument/2006/relationships/hyperlink" Target="https://www.leviton.com/en/docs/LevBT_IO_Plenum_CL3P_HDPC.pdf" TargetMode="External"/><Relationship Id="rId30" Type="http://schemas.openxmlformats.org/officeDocument/2006/relationships/hyperlink" Target="https://www.leviton.com/en/docs/LevBT_IO_Riser_CL3R_wArmorTek_HDRCK.pdf" TargetMode="External"/><Relationship Id="rId35" Type="http://schemas.openxmlformats.org/officeDocument/2006/relationships/hyperlink" Target="https://www.leviton.com/en/docs/LevBT_IndoorRiser_Premises_PDR.pdf" TargetMode="External"/><Relationship Id="rId43" Type="http://schemas.openxmlformats.org/officeDocument/2006/relationships/hyperlink" Target="https://www.leviton.com/en/docs/LevBT_IndoorPlenumRibbon_RDP.pdf" TargetMode="External"/><Relationship Id="rId48" Type="http://schemas.openxmlformats.org/officeDocument/2006/relationships/hyperlink" Target="https://www.leviton.com/en/docs/LevBT_IO_Plenum_Premises_wArmorTek_PDPK-IO.pdf" TargetMode="External"/><Relationship Id="rId56" Type="http://schemas.openxmlformats.org/officeDocument/2006/relationships/hyperlink" Target="https://www.leviton.com/en/docs/LevBT_OR-Cable-Assembly_BHCR02E02D44FFNNPzzzz.pdf" TargetMode="External"/><Relationship Id="rId64" Type="http://schemas.openxmlformats.org/officeDocument/2006/relationships/hyperlink" Target="https://www.leviton.com/en/docs/LevBT_LANmark-A689_Cat6_Solid_CMR-CMX_Outdoor_PVC.pdf" TargetMode="External"/><Relationship Id="rId69" Type="http://schemas.openxmlformats.org/officeDocument/2006/relationships/hyperlink" Target="https://www.leviton.com/en/docs/LevBT_LANmark-A921_Cat5e_Solid_CMR-CMX_Outdoor_PVC.pdf" TargetMode="External"/><Relationship Id="rId77" Type="http://schemas.openxmlformats.org/officeDocument/2006/relationships/hyperlink" Target="https://www.leviton.com/en/docs/LevBT_LANmark-B751_Cat6A_FTP_Solid_CMR-CMX_Outdoor_PVC.pdf" TargetMode="External"/><Relationship Id="rId100" Type="http://schemas.openxmlformats.org/officeDocument/2006/relationships/hyperlink" Target="https://www.leviton.com/en/docs/LevBT_OR-Cable-Assembly_BACR08A04D44FFNNPzzzz.pdf" TargetMode="External"/><Relationship Id="rId8" Type="http://schemas.openxmlformats.org/officeDocument/2006/relationships/hyperlink" Target="https://www.leviton.com/en/docs/LevBT_IO_Riser_Premises_ICR-IO.pdf" TargetMode="External"/><Relationship Id="rId51" Type="http://schemas.openxmlformats.org/officeDocument/2006/relationships/hyperlink" Target="https://www.leviton.com/en/docs/LevBT_OutsidePlant_All-Dielectric_OPDD.pdf" TargetMode="External"/><Relationship Id="rId72" Type="http://schemas.openxmlformats.org/officeDocument/2006/relationships/hyperlink" Target="https://www.leviton.com/en/docs/LevBT_LANmark-B536_Cat5e_Solid_2-Pr_Shielded_TPE.pdf" TargetMode="External"/><Relationship Id="rId80" Type="http://schemas.openxmlformats.org/officeDocument/2006/relationships/hyperlink" Target="https://www.leviton.com/en/docs/LevBT_LANmark-B840_Cat6_PLTC_FTP_Solid_CMR-CMX_Outdoor_PVC.pdf" TargetMode="External"/><Relationship Id="rId85" Type="http://schemas.openxmlformats.org/officeDocument/2006/relationships/hyperlink" Target="https://www.leviton.com/en/docs/LevBT_LANmark-C539_Cat5e_HighFlex_TPE.pdf" TargetMode="External"/><Relationship Id="rId93" Type="http://schemas.openxmlformats.org/officeDocument/2006/relationships/hyperlink" Target="https://www.leviton.com/en/docs/LevBT_LANmark-C851_Cat5e_PLTC_HighFlex_2-Pr_Shielded_TPE.pdf" TargetMode="External"/><Relationship Id="rId98" Type="http://schemas.openxmlformats.org/officeDocument/2006/relationships/hyperlink" Target="https://www.leviton.com/en/docs/LevBT_OR-Cable-Assembly_BACR04A02D44FFNNPzzzz.pdf" TargetMode="External"/><Relationship Id="rId3" Type="http://schemas.openxmlformats.org/officeDocument/2006/relationships/hyperlink" Target="https://www.leviton.com/en/docs/LevBT_IO_Plenum_Premises_wArmorTek_ICPK-IO.pdf" TargetMode="External"/><Relationship Id="rId12" Type="http://schemas.openxmlformats.org/officeDocument/2006/relationships/hyperlink" Target="https://www.leviton.com/en/docs/LevBT_IO_Riser_Adventum_wArmorTek_LTRK.pdf" TargetMode="External"/><Relationship Id="rId17" Type="http://schemas.openxmlformats.org/officeDocument/2006/relationships/hyperlink" Target="https://www.leviton.com/en/docs/LevBT_DatacenterPlenumIndoor_DAP12B.pdf" TargetMode="External"/><Relationship Id="rId25" Type="http://schemas.openxmlformats.org/officeDocument/2006/relationships/hyperlink" Target="https://www.leviton.com/en/docs/LevBT_OutsidePlant_All-Dielectric_OPD.pdf" TargetMode="External"/><Relationship Id="rId33" Type="http://schemas.openxmlformats.org/officeDocument/2006/relationships/hyperlink" Target="https://www.leviton.com/en/docs/LevBT_IO_Plenum_Premises_wArmorTek_PDPK-IO.pdf" TargetMode="External"/><Relationship Id="rId38" Type="http://schemas.openxmlformats.org/officeDocument/2006/relationships/hyperlink" Target="https://www.leviton.com/en/docs/LevBT_Indoor_LSZH_Riser_Premises_wArmorTek_PDRZK.pdf" TargetMode="External"/><Relationship Id="rId46" Type="http://schemas.openxmlformats.org/officeDocument/2006/relationships/hyperlink" Target="https://www.leviton.com/en/docs/LevBT_LANmark-6_FTP_Riser.pdf" TargetMode="External"/><Relationship Id="rId59" Type="http://schemas.openxmlformats.org/officeDocument/2006/relationships/hyperlink" Target="https://www.leviton.com/en/docs/LevBT_OR-Cable-Assembly_BHCP02A02D44FFNNPzzzz.pdf" TargetMode="External"/><Relationship Id="rId67" Type="http://schemas.openxmlformats.org/officeDocument/2006/relationships/hyperlink" Target="https://www.leviton.com/en/docs/LevBT_LANmark-A774_Cat5e_Solid_TPE.pdf" TargetMode="External"/><Relationship Id="rId20" Type="http://schemas.openxmlformats.org/officeDocument/2006/relationships/hyperlink" Target="https://www.leviton.com/en/docs/LevBT_DatacenterPlenumIndoor_DAP8B.pdf" TargetMode="External"/><Relationship Id="rId41" Type="http://schemas.openxmlformats.org/officeDocument/2006/relationships/hyperlink" Target="https://www.leviton.com/en/docs/LevBT_IndoorRiser_TightBuffer_HD-Breakout_HDR.pdf" TargetMode="External"/><Relationship Id="rId54" Type="http://schemas.openxmlformats.org/officeDocument/2006/relationships/hyperlink" Target="https://www.leviton.com/en/docs/LevBT_IO_Riser_CL3R_ACRC.pdf" TargetMode="External"/><Relationship Id="rId62" Type="http://schemas.openxmlformats.org/officeDocument/2006/relationships/hyperlink" Target="https://www.leviton.com/en/docs/LevBT_OR-Cable-Assembly_BACR08E04D44FFNNPzzzz.pdf" TargetMode="External"/><Relationship Id="rId70" Type="http://schemas.openxmlformats.org/officeDocument/2006/relationships/hyperlink" Target="https://www.leviton.com/en/docs/LevBT_LANmark-A922_Cat6_Solid_CMR-CMX_Outdoor_PVC.pdf" TargetMode="External"/><Relationship Id="rId75" Type="http://schemas.openxmlformats.org/officeDocument/2006/relationships/hyperlink" Target="https://www.leviton.com/en/docs/LevBT_LANmark-B585_Cat5e_2-Pr_PVC.pdf" TargetMode="External"/><Relationship Id="rId83" Type="http://schemas.openxmlformats.org/officeDocument/2006/relationships/hyperlink" Target="https://www.leviton.com/en/docs/LevBT_LANmark-B919_Cat6A_FTP_Solid_CMR-CMX_Outdoor_PVC.pdf" TargetMode="External"/><Relationship Id="rId88" Type="http://schemas.openxmlformats.org/officeDocument/2006/relationships/hyperlink" Target="https://www.leviton.com/en/docs/LevBT_LANmark-C545_Cat6A_24AWG_HighFlex_Shielded_TPE.pdf" TargetMode="External"/><Relationship Id="rId91" Type="http://schemas.openxmlformats.org/officeDocument/2006/relationships/hyperlink" Target="https://www.leviton.com/en/docs/LevBT_LANmark-C773_Cat5e_HighFlex_2-Pr_Shielded_PUR.pdf" TargetMode="External"/><Relationship Id="rId96" Type="http://schemas.openxmlformats.org/officeDocument/2006/relationships/hyperlink" Target="https://www.leviton.com/en/docs/LevBT_OutsidePlant_DryLooseTube_SADJ_LTAD-1A1J-M2.pdf" TargetMode="External"/><Relationship Id="rId1" Type="http://schemas.openxmlformats.org/officeDocument/2006/relationships/hyperlink" Target="https://www.berktek.us/eservice/US-en_US/navigate_245732/Indoor_Outdoor_Plenum_Premises_Distribution_PDP_I_O_ICP_I_O_.html" TargetMode="External"/><Relationship Id="rId6" Type="http://schemas.openxmlformats.org/officeDocument/2006/relationships/hyperlink" Target="https://www.leviton.com/en/docs/LevBT_IO_PlenumAdventum_HarshEnvironment_LTP-HE.pdf" TargetMode="External"/><Relationship Id="rId15" Type="http://schemas.openxmlformats.org/officeDocument/2006/relationships/hyperlink" Target="https://www.leviton.com/en/docs/LevBT_IO_LSZH_Riser_Adventum_wArmorTek_LTRZK.pdf" TargetMode="External"/><Relationship Id="rId23" Type="http://schemas.openxmlformats.org/officeDocument/2006/relationships/hyperlink" Target="https://www.berktek.us/eservice/US-en_US/navigate_315583/Indoor_Plenum_Micro_Data_Center_Cable_with_Armor_Tek_MDPK_.html" TargetMode="External"/><Relationship Id="rId28" Type="http://schemas.openxmlformats.org/officeDocument/2006/relationships/hyperlink" Target="https://www.leviton.com/en/docs/LevBT_IO_Plenum_CL3P_wArmorTek_HDPCK.pdf" TargetMode="External"/><Relationship Id="rId36" Type="http://schemas.openxmlformats.org/officeDocument/2006/relationships/hyperlink" Target="https://www.leviton.com/en/docs/LevBT_IndoorRiser_Premises_wArmorTek_PDRK.pdf" TargetMode="External"/><Relationship Id="rId49" Type="http://schemas.openxmlformats.org/officeDocument/2006/relationships/hyperlink" Target="https://www.leviton.com/en/docs/LevBT_IO_Riser_Premises_PDR-IO.pdf" TargetMode="External"/><Relationship Id="rId57" Type="http://schemas.openxmlformats.org/officeDocument/2006/relationships/hyperlink" Target="https://www.leviton.com/en/docs/LevBT_OR-Cable-Assembly_BHCP02E02D44FFNNPzzzz.pdf" TargetMode="External"/><Relationship Id="rId10" Type="http://schemas.openxmlformats.org/officeDocument/2006/relationships/hyperlink" Target="https://www.leviton.com/en/docs/LevBT_IO_Riser_LSZH_Premises_PDRZ-IO.pdf" TargetMode="External"/><Relationship Id="rId31" Type="http://schemas.openxmlformats.org/officeDocument/2006/relationships/hyperlink" Target="https://www.leviton.com/en/docs/LevBT_IndoorPlenum_Interconnect_ICP.pdf" TargetMode="External"/><Relationship Id="rId44" Type="http://schemas.openxmlformats.org/officeDocument/2006/relationships/hyperlink" Target="https://www.leviton.com/en/docs/LevBT_IndoorPlenumFlexRibbon_RDPF.pdf" TargetMode="External"/><Relationship Id="rId52" Type="http://schemas.openxmlformats.org/officeDocument/2006/relationships/hyperlink" Target="https://www.leviton.com/en/docs/LevBT_IO_Plenum_CL3P_ACPC.pdf" TargetMode="External"/><Relationship Id="rId60" Type="http://schemas.openxmlformats.org/officeDocument/2006/relationships/hyperlink" Target="https://www.leviton.com/en/docs/LevBT_OR-Cable-Assembly_BACR04E02D44FFNNPzzzz.pdf" TargetMode="External"/><Relationship Id="rId65" Type="http://schemas.openxmlformats.org/officeDocument/2006/relationships/hyperlink" Target="https://www.leviton.com/en/docs/LevBT_LANmark-A750_Cat6A_XTP_Solid_CMR-CMX_Outdoor_PVC.pdf" TargetMode="External"/><Relationship Id="rId73" Type="http://schemas.openxmlformats.org/officeDocument/2006/relationships/hyperlink" Target="https://www.leviton.com/en/docs/LevBT_LANmark-B537_Cat5e_Solid_Shielded_TPE.pdf" TargetMode="External"/><Relationship Id="rId78" Type="http://schemas.openxmlformats.org/officeDocument/2006/relationships/hyperlink" Target="https://www.leviton.com/en/docs/LevBT_LANmark-B752_Cat6_FTP_Solid_CMR-CMX_Outdoor_PVC.pdf" TargetMode="External"/><Relationship Id="rId81" Type="http://schemas.openxmlformats.org/officeDocument/2006/relationships/hyperlink" Target="https://www.leviton.com/en/docs/LevBT_LANmark-B907_Cat5e_Shielded_PVC.pdf" TargetMode="External"/><Relationship Id="rId86" Type="http://schemas.openxmlformats.org/officeDocument/2006/relationships/hyperlink" Target="https://www.leviton.com/en/docs/LevBT_LANmark-C541_Cat5e_HighFlex_2-Pr_Shielded_TPE.pdf" TargetMode="External"/><Relationship Id="rId94" Type="http://schemas.openxmlformats.org/officeDocument/2006/relationships/hyperlink" Target="https://www.leviton.com/en/docs/LevBT_LANmark-SST_Reduced_Diameter_UTP_Riser.pdf" TargetMode="External"/><Relationship Id="rId99" Type="http://schemas.openxmlformats.org/officeDocument/2006/relationships/hyperlink" Target="https://www.leviton.com/en/docs/LevBT_OR-Cable-Assembly_BACP04A02D44FFNNPzzzz.pdf" TargetMode="External"/><Relationship Id="rId101" Type="http://schemas.openxmlformats.org/officeDocument/2006/relationships/hyperlink" Target="https://www.leviton.com/en/docs/LevBT_OR-Cable-Assembly_BACP08A04D44FFNNPzzzz.pdf" TargetMode="External"/><Relationship Id="rId4" Type="http://schemas.openxmlformats.org/officeDocument/2006/relationships/hyperlink" Target="https://www.leviton.com/en/docs/LevBT_IO_Plenum_Adventum_LTP.pdf" TargetMode="External"/><Relationship Id="rId9" Type="http://schemas.openxmlformats.org/officeDocument/2006/relationships/hyperlink" Target="https://www.leviton.com/en/docs/LevBT_IO_Riser_Premises_wArmorTek_PDRK-IO.pdf" TargetMode="External"/><Relationship Id="rId13" Type="http://schemas.openxmlformats.org/officeDocument/2006/relationships/hyperlink" Target="https://www.leviton.com/en/docs/LevBT_IO_Riser_Adventum_SADJ_LTRA.pdf" TargetMode="External"/><Relationship Id="rId18" Type="http://schemas.openxmlformats.org/officeDocument/2006/relationships/hyperlink" Target="https://www.leviton.com/en/docs/LevBT_DatacenterPlenum_wArmorTek_DAPK8B.pdf" TargetMode="External"/><Relationship Id="rId39" Type="http://schemas.openxmlformats.org/officeDocument/2006/relationships/hyperlink" Target="https://www.leviton.com/en/docs/LevBT_IndoorPlenum_TightBuffer_HD-Breakout_HD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O80"/>
  <sheetViews>
    <sheetView showGridLines="0" showRowColHeaders="0" tabSelected="1" zoomScaleNormal="100" workbookViewId="0">
      <selection activeCell="I29" sqref="I29"/>
    </sheetView>
  </sheetViews>
  <sheetFormatPr defaultColWidth="9.1796875" defaultRowHeight="12.5" x14ac:dyDescent="0.25"/>
  <cols>
    <col min="1" max="1" width="1" style="7" customWidth="1"/>
    <col min="2" max="2" width="1.1796875" style="7" customWidth="1"/>
    <col min="3" max="3" width="45.54296875" style="7" customWidth="1"/>
    <col min="4" max="4" width="2" style="7" customWidth="1"/>
    <col min="5" max="5" width="22.7265625" style="7" bestFit="1" customWidth="1"/>
    <col min="6" max="6" width="27.54296875" style="7" bestFit="1" customWidth="1"/>
    <col min="7" max="7" width="10.453125" style="7" bestFit="1" customWidth="1"/>
    <col min="8" max="8" width="9.1796875" style="7"/>
    <col min="9" max="9" width="17.453125" style="7" bestFit="1" customWidth="1"/>
    <col min="10" max="10" width="8" style="7" bestFit="1" customWidth="1"/>
    <col min="11" max="11" width="17.453125" style="7" bestFit="1" customWidth="1"/>
    <col min="12" max="12" width="9.54296875" style="7" bestFit="1" customWidth="1"/>
    <col min="13" max="13" width="9.1796875" style="7"/>
    <col min="14" max="15" width="0" style="21" hidden="1" customWidth="1"/>
    <col min="16" max="16384" width="9.1796875" style="7"/>
  </cols>
  <sheetData>
    <row r="1" spans="3:11" ht="4.5" customHeight="1" x14ac:dyDescent="0.25"/>
    <row r="3" spans="3:11" x14ac:dyDescent="0.25">
      <c r="E3" s="86" t="s">
        <v>703</v>
      </c>
      <c r="F3" s="86"/>
      <c r="G3" s="86"/>
      <c r="H3" s="86"/>
      <c r="I3" s="86"/>
      <c r="J3" s="86"/>
      <c r="K3" s="86"/>
    </row>
    <row r="4" spans="3:11" x14ac:dyDescent="0.25">
      <c r="E4" s="86"/>
      <c r="F4" s="86"/>
      <c r="G4" s="86"/>
      <c r="H4" s="86"/>
      <c r="I4" s="86"/>
      <c r="J4" s="86"/>
      <c r="K4" s="86"/>
    </row>
    <row r="6" spans="3:11" x14ac:dyDescent="0.25">
      <c r="E6" s="87" t="s">
        <v>534</v>
      </c>
      <c r="F6" s="87"/>
      <c r="G6" s="87"/>
      <c r="H6" s="87"/>
      <c r="I6" s="87"/>
      <c r="J6" s="87"/>
      <c r="K6" s="87"/>
    </row>
    <row r="8" spans="3:11" x14ac:dyDescent="0.25">
      <c r="E8" s="87" t="s">
        <v>533</v>
      </c>
      <c r="F8" s="87"/>
      <c r="G8" s="87"/>
      <c r="H8" s="87"/>
      <c r="I8" s="87"/>
      <c r="J8" s="87"/>
      <c r="K8" s="87"/>
    </row>
    <row r="10" spans="3:11" x14ac:dyDescent="0.25">
      <c r="E10" s="88" t="s">
        <v>710</v>
      </c>
      <c r="F10" s="88"/>
      <c r="G10" s="88"/>
      <c r="H10" s="88"/>
      <c r="I10" s="88"/>
      <c r="J10" s="88"/>
      <c r="K10" s="88"/>
    </row>
    <row r="11" spans="3:11" x14ac:dyDescent="0.25">
      <c r="E11" s="66"/>
      <c r="F11" s="66"/>
      <c r="G11" s="66"/>
      <c r="H11" s="66"/>
      <c r="I11" s="66"/>
      <c r="J11" s="66"/>
      <c r="K11" s="66"/>
    </row>
    <row r="12" spans="3:11" x14ac:dyDescent="0.25">
      <c r="C12" s="90" t="s">
        <v>702</v>
      </c>
      <c r="D12" s="90"/>
      <c r="E12" s="90"/>
      <c r="F12" s="90"/>
      <c r="G12" s="90"/>
      <c r="H12" s="90"/>
      <c r="I12" s="90"/>
      <c r="J12" s="90"/>
      <c r="K12" s="90"/>
    </row>
    <row r="13" spans="3:11" x14ac:dyDescent="0.25">
      <c r="C13" s="90"/>
      <c r="D13" s="90"/>
      <c r="E13" s="90"/>
      <c r="F13" s="90"/>
      <c r="G13" s="90"/>
      <c r="H13" s="90"/>
      <c r="I13" s="90"/>
      <c r="J13" s="90"/>
      <c r="K13" s="90"/>
    </row>
    <row r="14" spans="3:11" x14ac:dyDescent="0.25">
      <c r="C14" s="90"/>
      <c r="D14" s="90"/>
      <c r="E14" s="90"/>
      <c r="F14" s="90"/>
      <c r="G14" s="90"/>
      <c r="H14" s="90"/>
      <c r="I14" s="90"/>
      <c r="J14" s="90"/>
      <c r="K14" s="90"/>
    </row>
    <row r="15" spans="3:11" x14ac:dyDescent="0.25">
      <c r="C15" s="90"/>
      <c r="D15" s="90"/>
      <c r="E15" s="90"/>
      <c r="F15" s="90"/>
      <c r="G15" s="90"/>
      <c r="H15" s="90"/>
      <c r="I15" s="90"/>
      <c r="J15" s="90"/>
      <c r="K15" s="90"/>
    </row>
    <row r="16" spans="3:11" x14ac:dyDescent="0.25">
      <c r="C16" s="90"/>
      <c r="D16" s="90"/>
      <c r="E16" s="90"/>
      <c r="F16" s="90"/>
      <c r="G16" s="90"/>
      <c r="H16" s="90"/>
      <c r="I16" s="90"/>
      <c r="J16" s="90"/>
      <c r="K16" s="90"/>
    </row>
    <row r="17" spans="3:11" x14ac:dyDescent="0.25">
      <c r="C17" s="90"/>
      <c r="D17" s="90"/>
      <c r="E17" s="90"/>
      <c r="F17" s="90"/>
      <c r="G17" s="90"/>
      <c r="H17" s="90"/>
      <c r="I17" s="90"/>
      <c r="J17" s="90"/>
      <c r="K17" s="90"/>
    </row>
    <row r="18" spans="3:11" x14ac:dyDescent="0.25">
      <c r="C18" s="90"/>
      <c r="D18" s="90"/>
      <c r="E18" s="90"/>
      <c r="F18" s="90"/>
      <c r="G18" s="90"/>
      <c r="H18" s="90"/>
      <c r="I18" s="90"/>
      <c r="J18" s="90"/>
      <c r="K18" s="90"/>
    </row>
    <row r="21" spans="3:11" x14ac:dyDescent="0.25">
      <c r="C21" s="6"/>
      <c r="D21" s="6"/>
    </row>
    <row r="23" spans="3:11" ht="13" x14ac:dyDescent="0.3">
      <c r="E23" s="68" t="s">
        <v>70</v>
      </c>
      <c r="F23" s="68"/>
      <c r="G23" s="68"/>
      <c r="H23" s="8"/>
    </row>
    <row r="24" spans="3:11" ht="13" thickBot="1" x14ac:dyDescent="0.3"/>
    <row r="25" spans="3:11" ht="51.75" customHeight="1" x14ac:dyDescent="0.3">
      <c r="C25" s="85" t="s">
        <v>696</v>
      </c>
      <c r="D25" s="25"/>
      <c r="E25" s="31" t="s">
        <v>71</v>
      </c>
      <c r="F25" s="32" t="s">
        <v>72</v>
      </c>
      <c r="G25" s="33" t="s">
        <v>69</v>
      </c>
    </row>
    <row r="26" spans="3:11" ht="13.5" thickBot="1" x14ac:dyDescent="0.35">
      <c r="C26" s="89"/>
      <c r="D26" s="23"/>
      <c r="E26" s="53" t="s">
        <v>97</v>
      </c>
      <c r="F26" s="34">
        <f>INDEX(ConduitIDs,MATCH(E26,ConduitOptions,0))</f>
        <v>4.3339999999999996</v>
      </c>
      <c r="G26" s="35">
        <f>((F26/2)*(F26/2))*3.141592654</f>
        <v>14.752570386399404</v>
      </c>
    </row>
    <row r="27" spans="3:11" ht="16" customHeight="1" thickBot="1" x14ac:dyDescent="0.35">
      <c r="C27" s="78" t="s">
        <v>695</v>
      </c>
      <c r="E27" s="9"/>
      <c r="F27" s="9"/>
      <c r="G27" s="29"/>
      <c r="H27" s="29"/>
      <c r="I27" s="29"/>
      <c r="J27" s="8"/>
    </row>
    <row r="28" spans="3:11" ht="16" customHeight="1" x14ac:dyDescent="0.4">
      <c r="C28" s="78"/>
      <c r="E28" s="37" t="s">
        <v>529</v>
      </c>
      <c r="F28" s="38" t="s">
        <v>73</v>
      </c>
      <c r="G28" s="39" t="s">
        <v>0</v>
      </c>
      <c r="H28" s="39" t="s">
        <v>1</v>
      </c>
      <c r="I28" s="39" t="s">
        <v>60</v>
      </c>
      <c r="J28" s="38" t="s">
        <v>700</v>
      </c>
      <c r="K28" s="40" t="s">
        <v>140</v>
      </c>
    </row>
    <row r="29" spans="3:11" x14ac:dyDescent="0.25">
      <c r="C29" s="78"/>
      <c r="D29" s="27"/>
      <c r="E29" s="54" t="s">
        <v>506</v>
      </c>
      <c r="F29" s="55" t="s">
        <v>707</v>
      </c>
      <c r="G29" s="42">
        <f t="shared" ref="G29:G34" si="0">IF(F29&lt;&gt;"",INDEX(CableODs,MATCH(F29,CableOptions,0)),0)</f>
        <v>0.23</v>
      </c>
      <c r="H29" s="51">
        <f t="shared" ref="H29:H35" si="1">((G29/2)*(G29/2))*PI()</f>
        <v>4.1547562843725017E-2</v>
      </c>
      <c r="I29" s="56">
        <v>142</v>
      </c>
      <c r="J29" s="51">
        <f>H29*I29</f>
        <v>5.8997539238089525</v>
      </c>
      <c r="K29" s="49" t="str">
        <f t="shared" ref="K29:K35" si="2">IFERROR(IF(AND(E29&lt;&gt;"",INDEX(CableHyperlinks,MATCH(F29,CableOptions,0))&lt;&gt;"",INDEX(CableHyperlinks,MATCH(F29,CableOptions,0))&lt;&gt;0),HYPERLINK(INDEX(CableHyperlinks,MATCH(F29,CableOptions,0)),"Product Info"),""),"")</f>
        <v>Product Info</v>
      </c>
    </row>
    <row r="30" spans="3:11" x14ac:dyDescent="0.25">
      <c r="C30" s="78"/>
      <c r="D30" s="27"/>
      <c r="E30" s="54" t="s">
        <v>530</v>
      </c>
      <c r="F30" s="55" t="s">
        <v>528</v>
      </c>
      <c r="G30" s="42">
        <f t="shared" si="0"/>
        <v>0</v>
      </c>
      <c r="H30" s="51">
        <f t="shared" si="1"/>
        <v>0</v>
      </c>
      <c r="I30" s="56"/>
      <c r="J30" s="51">
        <f t="shared" ref="J30:J35" si="3">H30*I30</f>
        <v>0</v>
      </c>
      <c r="K30" s="49" t="str">
        <f t="shared" si="2"/>
        <v/>
      </c>
    </row>
    <row r="31" spans="3:11" x14ac:dyDescent="0.25">
      <c r="C31" s="78"/>
      <c r="D31" s="27"/>
      <c r="E31" s="54" t="s">
        <v>530</v>
      </c>
      <c r="F31" s="55" t="s">
        <v>528</v>
      </c>
      <c r="G31" s="42">
        <f t="shared" si="0"/>
        <v>0</v>
      </c>
      <c r="H31" s="51">
        <f t="shared" si="1"/>
        <v>0</v>
      </c>
      <c r="I31" s="56"/>
      <c r="J31" s="51">
        <f t="shared" si="3"/>
        <v>0</v>
      </c>
      <c r="K31" s="49" t="str">
        <f t="shared" si="2"/>
        <v/>
      </c>
    </row>
    <row r="32" spans="3:11" x14ac:dyDescent="0.25">
      <c r="C32" s="78"/>
      <c r="D32" s="27"/>
      <c r="E32" s="54" t="s">
        <v>530</v>
      </c>
      <c r="F32" s="55" t="s">
        <v>528</v>
      </c>
      <c r="G32" s="42">
        <f t="shared" si="0"/>
        <v>0</v>
      </c>
      <c r="H32" s="51">
        <f t="shared" si="1"/>
        <v>0</v>
      </c>
      <c r="I32" s="56"/>
      <c r="J32" s="51">
        <f t="shared" si="3"/>
        <v>0</v>
      </c>
      <c r="K32" s="49" t="str">
        <f t="shared" si="2"/>
        <v/>
      </c>
    </row>
    <row r="33" spans="3:15" x14ac:dyDescent="0.25">
      <c r="C33" s="72" t="s">
        <v>694</v>
      </c>
      <c r="D33" s="27"/>
      <c r="E33" s="54" t="s">
        <v>530</v>
      </c>
      <c r="F33" s="55" t="s">
        <v>528</v>
      </c>
      <c r="G33" s="42">
        <f t="shared" si="0"/>
        <v>0</v>
      </c>
      <c r="H33" s="51">
        <f t="shared" si="1"/>
        <v>0</v>
      </c>
      <c r="I33" s="56"/>
      <c r="J33" s="51">
        <f t="shared" si="3"/>
        <v>0</v>
      </c>
      <c r="K33" s="49" t="str">
        <f t="shared" si="2"/>
        <v/>
      </c>
    </row>
    <row r="34" spans="3:15" x14ac:dyDescent="0.25">
      <c r="C34" s="72"/>
      <c r="D34" s="27"/>
      <c r="E34" s="54" t="s">
        <v>530</v>
      </c>
      <c r="F34" s="55" t="s">
        <v>528</v>
      </c>
      <c r="G34" s="42">
        <f t="shared" si="0"/>
        <v>0</v>
      </c>
      <c r="H34" s="51">
        <f t="shared" si="1"/>
        <v>0</v>
      </c>
      <c r="I34" s="56"/>
      <c r="J34" s="51">
        <f t="shared" si="3"/>
        <v>0</v>
      </c>
      <c r="K34" s="49" t="str">
        <f t="shared" si="2"/>
        <v/>
      </c>
    </row>
    <row r="35" spans="3:15" ht="12.75" customHeight="1" x14ac:dyDescent="0.25">
      <c r="C35" s="72"/>
      <c r="D35" s="24"/>
      <c r="E35" s="83" t="s">
        <v>496</v>
      </c>
      <c r="F35" s="84"/>
      <c r="G35" s="56">
        <v>0.23</v>
      </c>
      <c r="H35" s="51">
        <f t="shared" si="1"/>
        <v>4.1547562843725017E-2</v>
      </c>
      <c r="I35" s="56"/>
      <c r="J35" s="51">
        <f t="shared" si="3"/>
        <v>0</v>
      </c>
      <c r="K35" s="50" t="str">
        <f t="shared" si="2"/>
        <v/>
      </c>
    </row>
    <row r="36" spans="3:15" ht="16" customHeight="1" x14ac:dyDescent="0.25">
      <c r="C36" s="72"/>
      <c r="D36" s="23"/>
      <c r="E36" s="44"/>
      <c r="F36" s="45"/>
      <c r="G36" s="42"/>
      <c r="H36" s="43"/>
      <c r="I36" s="42"/>
      <c r="J36" s="51">
        <f>SUM(J29:J35)</f>
        <v>5.8997539238089525</v>
      </c>
      <c r="K36" s="50"/>
    </row>
    <row r="37" spans="3:15" ht="16" customHeight="1" x14ac:dyDescent="0.25">
      <c r="C37" s="73" t="s">
        <v>704</v>
      </c>
      <c r="D37" s="23"/>
      <c r="E37" s="44"/>
      <c r="F37" s="45"/>
      <c r="G37" s="45"/>
      <c r="H37" s="45"/>
      <c r="I37" s="45"/>
      <c r="J37" s="51"/>
      <c r="K37" s="50"/>
      <c r="L37" s="9"/>
    </row>
    <row r="38" spans="3:15" ht="13.5" customHeight="1" thickBot="1" x14ac:dyDescent="0.35">
      <c r="C38" s="73"/>
      <c r="D38" s="24"/>
      <c r="E38" s="46"/>
      <c r="F38" s="47"/>
      <c r="G38" s="48"/>
      <c r="H38" s="48"/>
      <c r="I38" s="48"/>
      <c r="J38" s="52">
        <f>J36/G26</f>
        <v>0.39991362652626394</v>
      </c>
      <c r="K38" s="61">
        <f>J38</f>
        <v>0.39991362652626394</v>
      </c>
      <c r="N38" s="21" t="s">
        <v>497</v>
      </c>
      <c r="O38" s="21">
        <f>IF(SUM(I29:I35)=1,G41,IF(SUM(I29:I35)=2,G42,IF(SUM(I29:I35)&gt;2,G43,0)))</f>
        <v>0.4</v>
      </c>
    </row>
    <row r="39" spans="3:15" ht="16" customHeight="1" thickBot="1" x14ac:dyDescent="0.35">
      <c r="C39" s="73"/>
      <c r="D39" s="23"/>
      <c r="K39" s="41" t="s">
        <v>2</v>
      </c>
    </row>
    <row r="40" spans="3:15" ht="16" customHeight="1" x14ac:dyDescent="0.3">
      <c r="C40" s="73"/>
      <c r="D40" s="23"/>
      <c r="F40" s="70" t="s">
        <v>3</v>
      </c>
      <c r="G40" s="70"/>
      <c r="H40" s="70"/>
      <c r="I40" s="70"/>
    </row>
    <row r="41" spans="3:15" ht="16" customHeight="1" x14ac:dyDescent="0.3">
      <c r="C41" s="73"/>
      <c r="D41" s="23"/>
      <c r="F41" s="63" t="s">
        <v>4</v>
      </c>
      <c r="G41" s="59">
        <v>0.53</v>
      </c>
      <c r="H41" s="71" t="s">
        <v>68</v>
      </c>
      <c r="I41" s="71"/>
      <c r="K41" s="60" t="s">
        <v>501</v>
      </c>
    </row>
    <row r="42" spans="3:15" ht="16" customHeight="1" x14ac:dyDescent="0.3">
      <c r="C42" s="73"/>
      <c r="D42" s="23"/>
      <c r="F42" s="64" t="s">
        <v>5</v>
      </c>
      <c r="G42" s="59">
        <v>0.31</v>
      </c>
      <c r="H42" s="71"/>
      <c r="I42" s="71"/>
      <c r="K42" s="67" t="s">
        <v>500</v>
      </c>
    </row>
    <row r="43" spans="3:15" ht="13" x14ac:dyDescent="0.3">
      <c r="D43" s="23"/>
      <c r="F43" s="65" t="s">
        <v>701</v>
      </c>
      <c r="G43" s="59">
        <v>0.4</v>
      </c>
      <c r="H43" s="71"/>
      <c r="I43" s="71"/>
      <c r="K43" s="67"/>
    </row>
    <row r="44" spans="3:15" ht="14.5" x14ac:dyDescent="0.25">
      <c r="C44" s="23"/>
      <c r="D44" s="23"/>
      <c r="K44" s="62" t="s">
        <v>502</v>
      </c>
    </row>
    <row r="45" spans="3:15" x14ac:dyDescent="0.25">
      <c r="C45" s="23"/>
      <c r="D45" s="23"/>
    </row>
    <row r="46" spans="3:15" x14ac:dyDescent="0.25">
      <c r="C46" s="23"/>
      <c r="D46" s="23"/>
    </row>
    <row r="47" spans="3:15" x14ac:dyDescent="0.25">
      <c r="C47" s="23"/>
      <c r="D47" s="23"/>
    </row>
    <row r="48" spans="3:15" x14ac:dyDescent="0.25">
      <c r="C48" s="23"/>
      <c r="D48" s="23"/>
    </row>
    <row r="49" spans="3:14" x14ac:dyDescent="0.25">
      <c r="C49" s="23"/>
      <c r="D49" s="23"/>
    </row>
    <row r="50" spans="3:14" x14ac:dyDescent="0.25">
      <c r="C50" s="23"/>
      <c r="D50" s="23"/>
    </row>
    <row r="51" spans="3:14" x14ac:dyDescent="0.25">
      <c r="C51" s="23"/>
      <c r="D51" s="23"/>
      <c r="L51" s="10"/>
      <c r="M51" s="10"/>
      <c r="N51" s="22"/>
    </row>
    <row r="52" spans="3:14" ht="13" x14ac:dyDescent="0.3">
      <c r="E52" s="68" t="s">
        <v>512</v>
      </c>
      <c r="F52" s="68"/>
      <c r="G52" s="68"/>
      <c r="H52" s="8"/>
    </row>
    <row r="53" spans="3:14" ht="13" thickBot="1" x14ac:dyDescent="0.3"/>
    <row r="54" spans="3:14" ht="38.25" customHeight="1" x14ac:dyDescent="0.3">
      <c r="C54" s="85" t="s">
        <v>699</v>
      </c>
      <c r="D54" s="25"/>
      <c r="E54" s="36" t="s">
        <v>513</v>
      </c>
      <c r="F54" s="32" t="s">
        <v>514</v>
      </c>
      <c r="G54" s="33" t="s">
        <v>515</v>
      </c>
    </row>
    <row r="55" spans="3:14" ht="13" thickBot="1" x14ac:dyDescent="0.3">
      <c r="C55" s="85"/>
      <c r="D55" s="23"/>
      <c r="E55" s="57">
        <v>3</v>
      </c>
      <c r="F55" s="58">
        <v>4</v>
      </c>
      <c r="G55" s="35">
        <f>E55*F55</f>
        <v>12</v>
      </c>
    </row>
    <row r="56" spans="3:14" ht="13.5" thickBot="1" x14ac:dyDescent="0.35">
      <c r="C56" s="72" t="s">
        <v>698</v>
      </c>
      <c r="E56" s="9"/>
      <c r="F56" s="9"/>
      <c r="G56" s="29"/>
      <c r="H56" s="29"/>
      <c r="I56" s="29"/>
      <c r="J56" s="8"/>
    </row>
    <row r="57" spans="3:14" ht="12.75" customHeight="1" x14ac:dyDescent="0.4">
      <c r="C57" s="72"/>
      <c r="D57" s="27"/>
      <c r="E57" s="37" t="s">
        <v>529</v>
      </c>
      <c r="F57" s="38" t="s">
        <v>73</v>
      </c>
      <c r="G57" s="39" t="s">
        <v>0</v>
      </c>
      <c r="H57" s="39" t="s">
        <v>1</v>
      </c>
      <c r="I57" s="39" t="s">
        <v>60</v>
      </c>
      <c r="J57" s="38" t="s">
        <v>700</v>
      </c>
      <c r="K57" s="40" t="s">
        <v>140</v>
      </c>
    </row>
    <row r="58" spans="3:14" x14ac:dyDescent="0.25">
      <c r="C58" s="72"/>
      <c r="D58" s="23"/>
      <c r="E58" s="54" t="s">
        <v>530</v>
      </c>
      <c r="F58" s="55" t="s">
        <v>528</v>
      </c>
      <c r="G58" s="42">
        <f t="shared" ref="G58:G63" si="4">IF(F58&lt;&gt;"",INDEX(CableODs,MATCH(F58,CableOptions,0)),0)</f>
        <v>0</v>
      </c>
      <c r="H58" s="51">
        <f t="shared" ref="H58:H64" si="5">((G58/2)*(G58/2))*PI()</f>
        <v>0</v>
      </c>
      <c r="I58" s="56"/>
      <c r="J58" s="51">
        <f>H58*I58</f>
        <v>0</v>
      </c>
      <c r="K58" s="49" t="str">
        <f t="shared" ref="K58:K63" si="6">IFERROR(IF(AND(E58&lt;&gt;"",INDEX(CableHyperlinks,MATCH(F58,CableOptions,0))&lt;&gt;"",INDEX(CableHyperlinks,MATCH(F58,CableOptions,0))&lt;&gt;0),HYPERLINK(INDEX(CableHyperlinks,MATCH(F58,CableOptions,0)),"Product Info"),""),"")</f>
        <v/>
      </c>
    </row>
    <row r="59" spans="3:14" x14ac:dyDescent="0.25">
      <c r="C59" s="72"/>
      <c r="D59" s="23"/>
      <c r="E59" s="54" t="s">
        <v>530</v>
      </c>
      <c r="F59" s="55" t="s">
        <v>528</v>
      </c>
      <c r="G59" s="42">
        <f t="shared" si="4"/>
        <v>0</v>
      </c>
      <c r="H59" s="51">
        <f t="shared" si="5"/>
        <v>0</v>
      </c>
      <c r="I59" s="56"/>
      <c r="J59" s="51">
        <f t="shared" ref="J59:J64" si="7">H59*I59</f>
        <v>0</v>
      </c>
      <c r="K59" s="49" t="str">
        <f t="shared" si="6"/>
        <v/>
      </c>
    </row>
    <row r="60" spans="3:14" x14ac:dyDescent="0.25">
      <c r="C60" s="72"/>
      <c r="D60" s="23"/>
      <c r="E60" s="54" t="s">
        <v>530</v>
      </c>
      <c r="F60" s="55" t="s">
        <v>528</v>
      </c>
      <c r="G60" s="42">
        <f t="shared" si="4"/>
        <v>0</v>
      </c>
      <c r="H60" s="51">
        <f t="shared" si="5"/>
        <v>0</v>
      </c>
      <c r="I60" s="56"/>
      <c r="J60" s="51">
        <f t="shared" si="7"/>
        <v>0</v>
      </c>
      <c r="K60" s="49" t="str">
        <f t="shared" si="6"/>
        <v/>
      </c>
    </row>
    <row r="61" spans="3:14" x14ac:dyDescent="0.25">
      <c r="C61" s="72"/>
      <c r="D61" s="23"/>
      <c r="E61" s="54" t="s">
        <v>530</v>
      </c>
      <c r="F61" s="55" t="s">
        <v>528</v>
      </c>
      <c r="G61" s="42">
        <f t="shared" si="4"/>
        <v>0</v>
      </c>
      <c r="H61" s="51">
        <f t="shared" si="5"/>
        <v>0</v>
      </c>
      <c r="I61" s="56"/>
      <c r="J61" s="51">
        <f t="shared" si="7"/>
        <v>0</v>
      </c>
      <c r="K61" s="49" t="str">
        <f t="shared" si="6"/>
        <v/>
      </c>
    </row>
    <row r="62" spans="3:14" x14ac:dyDescent="0.25">
      <c r="C62" s="72"/>
      <c r="D62" s="23"/>
      <c r="E62" s="54" t="s">
        <v>530</v>
      </c>
      <c r="F62" s="55" t="s">
        <v>528</v>
      </c>
      <c r="G62" s="42">
        <f t="shared" si="4"/>
        <v>0</v>
      </c>
      <c r="H62" s="51">
        <f t="shared" si="5"/>
        <v>0</v>
      </c>
      <c r="I62" s="56"/>
      <c r="J62" s="51">
        <f t="shared" si="7"/>
        <v>0</v>
      </c>
      <c r="K62" s="49" t="str">
        <f t="shared" si="6"/>
        <v/>
      </c>
    </row>
    <row r="63" spans="3:14" x14ac:dyDescent="0.25">
      <c r="C63" s="72" t="s">
        <v>697</v>
      </c>
      <c r="D63" s="23"/>
      <c r="E63" s="54" t="s">
        <v>530</v>
      </c>
      <c r="F63" s="55" t="s">
        <v>528</v>
      </c>
      <c r="G63" s="42">
        <f t="shared" si="4"/>
        <v>0</v>
      </c>
      <c r="H63" s="51">
        <f t="shared" si="5"/>
        <v>0</v>
      </c>
      <c r="I63" s="56"/>
      <c r="J63" s="51">
        <f t="shared" si="7"/>
        <v>0</v>
      </c>
      <c r="K63" s="49" t="str">
        <f t="shared" si="6"/>
        <v/>
      </c>
    </row>
    <row r="64" spans="3:14" ht="12.75" customHeight="1" x14ac:dyDescent="0.25">
      <c r="C64" s="72"/>
      <c r="D64" s="24"/>
      <c r="E64" s="83" t="s">
        <v>496</v>
      </c>
      <c r="F64" s="84"/>
      <c r="G64" s="56"/>
      <c r="H64" s="51">
        <f t="shared" si="5"/>
        <v>0</v>
      </c>
      <c r="I64" s="56"/>
      <c r="J64" s="51">
        <f t="shared" si="7"/>
        <v>0</v>
      </c>
      <c r="K64" s="50"/>
    </row>
    <row r="65" spans="3:15" x14ac:dyDescent="0.25">
      <c r="C65" s="72"/>
      <c r="D65" s="23"/>
      <c r="E65" s="44"/>
      <c r="F65" s="45"/>
      <c r="G65" s="42"/>
      <c r="H65" s="43"/>
      <c r="I65" s="42"/>
      <c r="J65" s="51">
        <f>SUM(J58:J64)</f>
        <v>0</v>
      </c>
      <c r="K65" s="50"/>
      <c r="N65" s="21" t="s">
        <v>498</v>
      </c>
      <c r="O65" s="21">
        <f>IF(SUM(I58:I64)&gt;0,0.4,0)</f>
        <v>0</v>
      </c>
    </row>
    <row r="66" spans="3:15" ht="13.5" customHeight="1" x14ac:dyDescent="0.25">
      <c r="C66" s="72"/>
      <c r="D66" s="23"/>
      <c r="E66" s="44"/>
      <c r="F66" s="45"/>
      <c r="G66" s="45"/>
      <c r="H66" s="45"/>
      <c r="I66" s="45"/>
      <c r="J66" s="51"/>
      <c r="K66" s="50"/>
      <c r="N66" s="21" t="s">
        <v>499</v>
      </c>
      <c r="O66" s="21">
        <f>IF(SUM(I58:I64)&gt;0,0.5,0)</f>
        <v>0</v>
      </c>
    </row>
    <row r="67" spans="3:15" ht="13.5" thickBot="1" x14ac:dyDescent="0.35">
      <c r="C67" s="73" t="s">
        <v>705</v>
      </c>
      <c r="E67" s="46"/>
      <c r="F67" s="47"/>
      <c r="G67" s="48"/>
      <c r="H67" s="48"/>
      <c r="I67" s="48"/>
      <c r="J67" s="52">
        <f>J65/G55</f>
        <v>0</v>
      </c>
      <c r="K67" s="61">
        <f>J67</f>
        <v>0</v>
      </c>
    </row>
    <row r="68" spans="3:15" ht="12.75" customHeight="1" thickBot="1" x14ac:dyDescent="0.35">
      <c r="C68" s="73"/>
      <c r="K68" s="41" t="s">
        <v>2</v>
      </c>
    </row>
    <row r="69" spans="3:15" x14ac:dyDescent="0.25">
      <c r="C69" s="73"/>
      <c r="E69" s="74" t="s">
        <v>706</v>
      </c>
      <c r="F69" s="75"/>
      <c r="G69" s="75"/>
      <c r="H69" s="75"/>
      <c r="I69" s="76"/>
    </row>
    <row r="70" spans="3:15" ht="12.75" customHeight="1" x14ac:dyDescent="0.25">
      <c r="C70" s="73"/>
      <c r="E70" s="77"/>
      <c r="F70" s="78"/>
      <c r="G70" s="78"/>
      <c r="H70" s="78"/>
      <c r="I70" s="79"/>
      <c r="K70" s="60" t="s">
        <v>501</v>
      </c>
    </row>
    <row r="71" spans="3:15" ht="12.75" customHeight="1" x14ac:dyDescent="0.25">
      <c r="C71" s="73"/>
      <c r="E71" s="77"/>
      <c r="F71" s="78"/>
      <c r="G71" s="78"/>
      <c r="H71" s="78"/>
      <c r="I71" s="79"/>
      <c r="K71" s="69" t="s">
        <v>503</v>
      </c>
    </row>
    <row r="72" spans="3:15" ht="12.75" customHeight="1" x14ac:dyDescent="0.25">
      <c r="C72" s="73"/>
      <c r="E72" s="77"/>
      <c r="F72" s="78"/>
      <c r="G72" s="78"/>
      <c r="H72" s="78"/>
      <c r="I72" s="79"/>
      <c r="K72" s="69"/>
    </row>
    <row r="73" spans="3:15" ht="12.75" customHeight="1" x14ac:dyDescent="0.25">
      <c r="C73" s="73"/>
      <c r="E73" s="77"/>
      <c r="F73" s="78"/>
      <c r="G73" s="78"/>
      <c r="H73" s="78"/>
      <c r="I73" s="79"/>
      <c r="K73" s="69"/>
    </row>
    <row r="74" spans="3:15" ht="12.75" customHeight="1" x14ac:dyDescent="0.25">
      <c r="E74" s="77"/>
      <c r="F74" s="78"/>
      <c r="G74" s="78"/>
      <c r="H74" s="78"/>
      <c r="I74" s="79"/>
      <c r="K74" s="69"/>
    </row>
    <row r="75" spans="3:15" ht="13" thickBot="1" x14ac:dyDescent="0.3">
      <c r="E75" s="80"/>
      <c r="F75" s="81"/>
      <c r="G75" s="81"/>
      <c r="H75" s="81"/>
      <c r="I75" s="82"/>
      <c r="K75" s="67" t="s">
        <v>531</v>
      </c>
    </row>
    <row r="76" spans="3:15" x14ac:dyDescent="0.25">
      <c r="E76" s="28"/>
      <c r="F76" s="28"/>
      <c r="G76" s="28"/>
      <c r="H76" s="28"/>
      <c r="I76" s="28"/>
      <c r="K76" s="67"/>
    </row>
    <row r="77" spans="3:15" x14ac:dyDescent="0.25">
      <c r="E77" s="28"/>
      <c r="F77" s="28"/>
      <c r="G77" s="28"/>
      <c r="H77" s="28"/>
      <c r="I77" s="28"/>
      <c r="K77" s="67"/>
    </row>
    <row r="78" spans="3:15" x14ac:dyDescent="0.25">
      <c r="K78" s="67"/>
    </row>
    <row r="79" spans="3:15" ht="14.5" x14ac:dyDescent="0.25">
      <c r="K79" s="62" t="s">
        <v>502</v>
      </c>
    </row>
    <row r="80" spans="3:15" ht="12.75" customHeight="1" x14ac:dyDescent="0.25"/>
  </sheetData>
  <sheetProtection algorithmName="SHA-512" hashValue="YQ0vg0HTP6b9YrlyzP5wWbUJua5FoE6+j7Fva4mNG6aLL7gRTz1mf3wgArJ/PeiSw2rQmq79cvWJrzAKJsKu9w==" saltValue="i8Fy4bLesa49pFYhsYLDVQ==" spinCount="100000" sheet="1" objects="1" scenarios="1"/>
  <mergeCells count="23">
    <mergeCell ref="C37:C42"/>
    <mergeCell ref="C27:C32"/>
    <mergeCell ref="E35:F35"/>
    <mergeCell ref="C33:C36"/>
    <mergeCell ref="E3:K4"/>
    <mergeCell ref="E8:K8"/>
    <mergeCell ref="E6:K6"/>
    <mergeCell ref="E10:K10"/>
    <mergeCell ref="C25:C26"/>
    <mergeCell ref="C12:K18"/>
    <mergeCell ref="C56:C62"/>
    <mergeCell ref="C67:C73"/>
    <mergeCell ref="E69:I75"/>
    <mergeCell ref="E64:F64"/>
    <mergeCell ref="C54:C55"/>
    <mergeCell ref="C63:C66"/>
    <mergeCell ref="K75:K78"/>
    <mergeCell ref="E52:G52"/>
    <mergeCell ref="E23:G23"/>
    <mergeCell ref="K42:K43"/>
    <mergeCell ref="K71:K74"/>
    <mergeCell ref="F40:I40"/>
    <mergeCell ref="H41:I43"/>
  </mergeCells>
  <phoneticPr fontId="0" type="noConversion"/>
  <conditionalFormatting sqref="G29:H35 J29:J38 G58:H64 J58:J67">
    <cfRule type="containsErrors" dxfId="8" priority="15" stopIfTrue="1">
      <formula>ISERROR(G29)</formula>
    </cfRule>
  </conditionalFormatting>
  <conditionalFormatting sqref="K29:K37">
    <cfRule type="containsErrors" dxfId="7" priority="10" stopIfTrue="1">
      <formula>ISERROR(K29)</formula>
    </cfRule>
  </conditionalFormatting>
  <conditionalFormatting sqref="K38 K67">
    <cfRule type="containsErrors" dxfId="6" priority="18" stopIfTrue="1">
      <formula>ISERROR(K38)</formula>
    </cfRule>
  </conditionalFormatting>
  <conditionalFormatting sqref="K38">
    <cfRule type="expression" dxfId="5" priority="5">
      <formula>AND($O$38&gt;0,$K$38&gt;$O$38)</formula>
    </cfRule>
    <cfRule type="expression" dxfId="4" priority="16">
      <formula>AND($O$38&gt;0,$K$38&lt;=$O$38)</formula>
    </cfRule>
  </conditionalFormatting>
  <conditionalFormatting sqref="K58:K66">
    <cfRule type="containsErrors" dxfId="3" priority="9" stopIfTrue="1">
      <formula>ISERROR(K58)</formula>
    </cfRule>
  </conditionalFormatting>
  <conditionalFormatting sqref="K67">
    <cfRule type="expression" dxfId="2" priority="2">
      <formula>AND($O$65&gt;0,$K$67&lt;=$O$65)</formula>
    </cfRule>
    <cfRule type="expression" dxfId="1" priority="3">
      <formula>AND($O$65&gt;0,$O$66&gt;0,$K$67&gt;$O$65,$K$67&lt;=$O$66)</formula>
    </cfRule>
    <cfRule type="expression" dxfId="0" priority="4">
      <formula>AND($O$66&gt;0,$K$67&gt;$O$66)</formula>
    </cfRule>
  </conditionalFormatting>
  <dataValidations count="4">
    <dataValidation type="list" allowBlank="1" showInputMessage="1" showErrorMessage="1" sqref="E26" xr:uid="{00000000-0002-0000-0000-000000000000}">
      <formula1>ConduitOptions</formula1>
    </dataValidation>
    <dataValidation type="whole" operator="greaterThan" allowBlank="1" showInputMessage="1" showErrorMessage="1" errorTitle="Incorrect Number Type" error="You must enter a whole number value of 1 or more for the number of cables; if no cables are needed, please leave this cell blank." sqref="I29:I35 I58:I64" xr:uid="{8290DAFB-ADFA-41D2-8B0C-64CEE8885621}">
      <formula1>0</formula1>
    </dataValidation>
    <dataValidation type="decimal" operator="greaterThan" allowBlank="1" showInputMessage="1" showErrorMessage="1" errorTitle="Incorrect number type" error="You must enter a value greater than 0 for the custom OD; if no custom OD is needed, please leave this cell blank." sqref="G35 G64" xr:uid="{A73CBA34-66D3-455C-92DA-E26E6718BD84}">
      <formula1>0</formula1>
    </dataValidation>
    <dataValidation type="list" allowBlank="1" showInputMessage="1" showErrorMessage="1" sqref="E29:E34 E58:E63" xr:uid="{55569138-064E-4080-A5B4-9F01CEDD5B40}">
      <formula1>Categories</formula1>
    </dataValidation>
  </dataValidations>
  <hyperlinks>
    <hyperlink ref="E6:K6" location="'Pathway Fill Calculators'!K44" display="To calculate conduit fill ratios for copper, fiber, and Industrial Ethernet products, please use the For Conduit calcutor." xr:uid="{41C23EA2-175E-4894-AB44-DFEDFFDB5BE5}"/>
    <hyperlink ref="E8:K8" location="'Pathway Fill Calculators'!K79" display="To calculate basket tray fill ratios for copper, fiber, and Industrial Ethernet products, please use the For Basket Tray calcutor." xr:uid="{FF927064-EAD3-422C-AF82-F766E79F2634}"/>
  </hyperlinks>
  <pageMargins left="0.75" right="0.75" top="1" bottom="1" header="0.5" footer="0.5"/>
  <pageSetup scale="61" orientation="portrait" r:id="rId1"/>
  <headerFooter alignWithMargins="0"/>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A54F276-C6D3-4A2D-B290-48520E60A515}">
          <x14:formula1>
            <xm:f>INDIRECT(Info!$P$3)</xm:f>
          </x14:formula1>
          <xm:sqref>F30</xm:sqref>
        </x14:dataValidation>
        <x14:dataValidation type="list" allowBlank="1" showInputMessage="1" showErrorMessage="1" xr:uid="{8FABD05B-2F4C-4538-AF5F-3443F2EE26E7}">
          <x14:formula1>
            <xm:f>INDIRECT(Info!$P$4)</xm:f>
          </x14:formula1>
          <xm:sqref>F31</xm:sqref>
        </x14:dataValidation>
        <x14:dataValidation type="list" allowBlank="1" showInputMessage="1" showErrorMessage="1" xr:uid="{697CF152-7BC0-4359-9BE6-8B569C1DDD23}">
          <x14:formula1>
            <xm:f>INDIRECT(Info!$P$5)</xm:f>
          </x14:formula1>
          <xm:sqref>F32</xm:sqref>
        </x14:dataValidation>
        <x14:dataValidation type="list" allowBlank="1" showInputMessage="1" showErrorMessage="1" xr:uid="{2D72AED1-C897-49B5-AE96-315B3D74456E}">
          <x14:formula1>
            <xm:f>INDIRECT(Info!$P$6)</xm:f>
          </x14:formula1>
          <xm:sqref>F33</xm:sqref>
        </x14:dataValidation>
        <x14:dataValidation type="list" allowBlank="1" showInputMessage="1" showErrorMessage="1" xr:uid="{9D8EA9ED-5766-4419-B4B8-22D74CECF7FC}">
          <x14:formula1>
            <xm:f>INDIRECT(Info!$P$7)</xm:f>
          </x14:formula1>
          <xm:sqref>F34</xm:sqref>
        </x14:dataValidation>
        <x14:dataValidation type="list" allowBlank="1" showInputMessage="1" showErrorMessage="1" xr:uid="{DA2173E6-7529-4117-BB64-B8E36AE648D7}">
          <x14:formula1>
            <xm:f>INDIRECT(Info!$P$2)</xm:f>
          </x14:formula1>
          <xm:sqref>F29</xm:sqref>
        </x14:dataValidation>
        <x14:dataValidation type="list" allowBlank="1" showInputMessage="1" showErrorMessage="1" xr:uid="{60DE4E9C-1373-4938-8D6A-9CC30228B20D}">
          <x14:formula1>
            <xm:f>INDIRECT(Info!$P$8)</xm:f>
          </x14:formula1>
          <xm:sqref>F58</xm:sqref>
        </x14:dataValidation>
        <x14:dataValidation type="list" allowBlank="1" showInputMessage="1" showErrorMessage="1" xr:uid="{C130E38F-3204-47A4-8362-69121365BFEE}">
          <x14:formula1>
            <xm:f>INDIRECT(Info!$P$9)</xm:f>
          </x14:formula1>
          <xm:sqref>F59</xm:sqref>
        </x14:dataValidation>
        <x14:dataValidation type="list" allowBlank="1" showInputMessage="1" showErrorMessage="1" xr:uid="{1C046199-7ECA-44C4-A498-C0C19093209B}">
          <x14:formula1>
            <xm:f>INDIRECT(Info!$P$10)</xm:f>
          </x14:formula1>
          <xm:sqref>F60</xm:sqref>
        </x14:dataValidation>
        <x14:dataValidation type="list" allowBlank="1" showInputMessage="1" showErrorMessage="1" xr:uid="{2B3B12F2-CCC4-4E4A-9A25-6FA218C0F7EE}">
          <x14:formula1>
            <xm:f>INDIRECT(Info!$P$11)</xm:f>
          </x14:formula1>
          <xm:sqref>F61</xm:sqref>
        </x14:dataValidation>
        <x14:dataValidation type="list" allowBlank="1" showInputMessage="1" showErrorMessage="1" xr:uid="{3069369D-194B-4C38-B92C-7AC53EDC150B}">
          <x14:formula1>
            <xm:f>INDIRECT(Info!$P$12)</xm:f>
          </x14:formula1>
          <xm:sqref>F62</xm:sqref>
        </x14:dataValidation>
        <x14:dataValidation type="list" allowBlank="1" showInputMessage="1" showErrorMessage="1" xr:uid="{00000000-0002-0000-0000-000001000000}">
          <x14:formula1>
            <xm:f>INDIRECT(Info!$P$13)</xm:f>
          </x14:formula1>
          <xm:sqref>F63</xm:sqref>
        </x14:dataValidation>
        <x14:dataValidation type="list" allowBlank="1" showInputMessage="1" showErrorMessage="1" xr:uid="{00000000-0002-0000-0000-000004000000}">
          <x14:formula1>
            <xm:f>Info!L2:L55</xm:f>
          </x14:formula1>
          <xm:sqref>E26</xm:sqref>
        </x14:dataValidation>
        <x14:dataValidation type="list" allowBlank="1" showInputMessage="1" showErrorMessage="1" xr:uid="{00000000-0002-0000-0000-000002000000}">
          <x14:formula1>
            <xm:f>Info!B2:B503</xm:f>
          </x14:formula1>
          <xm:sqref>F58:F63</xm:sqref>
        </x14:dataValidation>
        <x14:dataValidation type="list" allowBlank="1" showInputMessage="1" showErrorMessage="1" xr:uid="{00000000-0002-0000-0000-000003000000}">
          <x14:formula1>
            <xm:f>Info!B3:B504</xm:f>
          </x14:formula1>
          <xm:sqref>F30:F34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506"/>
  <sheetViews>
    <sheetView workbookViewId="0">
      <pane ySplit="1" topLeftCell="A2" activePane="bottomLeft" state="frozen"/>
      <selection pane="bottomLeft"/>
    </sheetView>
  </sheetViews>
  <sheetFormatPr defaultColWidth="9.1796875" defaultRowHeight="12.5" x14ac:dyDescent="0.25"/>
  <cols>
    <col min="1" max="1" width="27.54296875" style="1" bestFit="1" customWidth="1"/>
    <col min="2" max="2" width="9.1796875" style="15"/>
    <col min="3" max="3" width="98.54296875" style="1" bestFit="1" customWidth="1"/>
    <col min="4" max="4" width="22.7265625" style="5" bestFit="1" customWidth="1"/>
    <col min="5" max="5" width="56.54296875" style="16" bestFit="1" customWidth="1"/>
    <col min="6" max="6" width="9.1796875" style="1"/>
    <col min="7" max="7" width="27" style="1" bestFit="1" customWidth="1"/>
    <col min="8" max="8" width="9.1796875" style="1"/>
    <col min="9" max="9" width="22.7265625" style="1" bestFit="1" customWidth="1"/>
    <col min="10" max="10" width="21.54296875" style="1" bestFit="1" customWidth="1"/>
    <col min="11" max="11" width="9.1796875" style="1"/>
    <col min="12" max="12" width="18.7265625" style="1" bestFit="1" customWidth="1"/>
    <col min="13" max="13" width="6" style="1" bestFit="1" customWidth="1"/>
    <col min="14" max="14" width="9.1796875" style="1"/>
    <col min="15" max="16" width="25.1796875" style="1" bestFit="1" customWidth="1"/>
    <col min="17" max="16384" width="9.1796875" style="1"/>
  </cols>
  <sheetData>
    <row r="1" spans="1:16" ht="13" x14ac:dyDescent="0.25">
      <c r="A1" s="2" t="s">
        <v>73</v>
      </c>
      <c r="B1" s="2" t="s">
        <v>0</v>
      </c>
      <c r="C1" s="2" t="s">
        <v>140</v>
      </c>
      <c r="D1" s="2" t="s">
        <v>504</v>
      </c>
      <c r="E1" s="2" t="s">
        <v>289</v>
      </c>
      <c r="G1" s="2" t="s">
        <v>380</v>
      </c>
      <c r="I1" s="2" t="s">
        <v>505</v>
      </c>
      <c r="J1" s="2" t="s">
        <v>535</v>
      </c>
      <c r="L1" s="2" t="s">
        <v>61</v>
      </c>
      <c r="M1" s="2" t="s">
        <v>141</v>
      </c>
    </row>
    <row r="2" spans="1:16" ht="13" x14ac:dyDescent="0.25">
      <c r="A2" s="20" t="s">
        <v>528</v>
      </c>
      <c r="B2" s="3"/>
      <c r="G2" s="12" t="s">
        <v>381</v>
      </c>
      <c r="I2" s="1" t="s">
        <v>530</v>
      </c>
      <c r="J2" s="1" t="str">
        <f>SUBSTITUTE(SUBSTITUTE(I2," ",""),"/","")</f>
        <v>SelectCategory</v>
      </c>
      <c r="L2" s="3" t="s">
        <v>98</v>
      </c>
      <c r="M2" s="1">
        <v>0.49299999999999999</v>
      </c>
      <c r="O2" s="2" t="s">
        <v>516</v>
      </c>
      <c r="P2" s="1" t="str">
        <f ca="1">IFERROR(INDEX(NamedSelection,MATCH(INDIRECT(O2),Categories,0)),J2)</f>
        <v>CopperStructuredCables</v>
      </c>
    </row>
    <row r="3" spans="1:16" ht="13" x14ac:dyDescent="0.25">
      <c r="A3" s="5" t="s">
        <v>157</v>
      </c>
      <c r="B3" s="11">
        <v>0.25</v>
      </c>
      <c r="C3" s="12" t="s">
        <v>537</v>
      </c>
      <c r="D3" s="26" t="str">
        <f>$I$3</f>
        <v>Copper Structured Cables</v>
      </c>
      <c r="G3" s="12" t="s">
        <v>382</v>
      </c>
      <c r="I3" s="1" t="s">
        <v>506</v>
      </c>
      <c r="J3" s="1" t="str">
        <f t="shared" ref="J3:J8" si="0">SUBSTITUTE(SUBSTITUTE(I3," ",""),"/","")</f>
        <v>CopperStructuredCables</v>
      </c>
      <c r="L3" s="3" t="s">
        <v>88</v>
      </c>
      <c r="M3" s="1">
        <v>0.622</v>
      </c>
      <c r="O3" s="2" t="s">
        <v>517</v>
      </c>
      <c r="P3" s="1" t="str">
        <f ca="1">IFERROR(INDEX(NamedSelection,MATCH(INDIRECT(O3),Categories,0)),K2)</f>
        <v>SelectCategory</v>
      </c>
    </row>
    <row r="4" spans="1:16" ht="13" x14ac:dyDescent="0.25">
      <c r="A4" s="5" t="s">
        <v>707</v>
      </c>
      <c r="B4" s="11">
        <v>0.23</v>
      </c>
      <c r="C4" s="12" t="s">
        <v>538</v>
      </c>
      <c r="D4" s="26" t="str">
        <f t="shared" ref="D4:D33" si="1">$I$3</f>
        <v>Copper Structured Cables</v>
      </c>
      <c r="G4" s="12" t="s">
        <v>383</v>
      </c>
      <c r="I4" s="1" t="s">
        <v>507</v>
      </c>
      <c r="J4" s="1" t="str">
        <f t="shared" si="0"/>
        <v>TightBufferFiber</v>
      </c>
      <c r="L4" s="3" t="s">
        <v>89</v>
      </c>
      <c r="M4" s="1">
        <v>0.82399999999999995</v>
      </c>
      <c r="O4" s="2" t="s">
        <v>518</v>
      </c>
      <c r="P4" s="1" t="str">
        <f ca="1">IFERROR(INDEX(NamedSelection,MATCH(INDIRECT(O4),Categories,0)),L2)</f>
        <v>SelectCategory</v>
      </c>
    </row>
    <row r="5" spans="1:16" ht="13" x14ac:dyDescent="0.25">
      <c r="A5" s="5" t="s">
        <v>708</v>
      </c>
      <c r="B5" s="11">
        <v>0.23499999999999999</v>
      </c>
      <c r="C5" s="12" t="s">
        <v>539</v>
      </c>
      <c r="D5" s="26" t="str">
        <f t="shared" si="1"/>
        <v>Copper Structured Cables</v>
      </c>
      <c r="I5" s="1" t="s">
        <v>508</v>
      </c>
      <c r="J5" s="1" t="str">
        <f t="shared" si="0"/>
        <v>LooseTubeFiber</v>
      </c>
      <c r="L5" s="3" t="s">
        <v>90</v>
      </c>
      <c r="M5" s="1">
        <v>1.0489999999999999</v>
      </c>
      <c r="O5" s="2" t="s">
        <v>519</v>
      </c>
      <c r="P5" s="1" t="str">
        <f ca="1">IFERROR(INDEX(NamedSelection,MATCH(INDIRECT(O5),Categories,0)),M2)</f>
        <v>SelectCategory</v>
      </c>
    </row>
    <row r="6" spans="1:16" ht="13" x14ac:dyDescent="0.25">
      <c r="A6" s="5" t="s">
        <v>78</v>
      </c>
      <c r="B6" s="11">
        <v>0.22</v>
      </c>
      <c r="C6" s="12" t="s">
        <v>540</v>
      </c>
      <c r="D6" s="26" t="str">
        <f t="shared" si="1"/>
        <v>Copper Structured Cables</v>
      </c>
      <c r="I6" s="1" t="s">
        <v>509</v>
      </c>
      <c r="J6" s="1" t="str">
        <f t="shared" si="0"/>
        <v>RibbonFiber</v>
      </c>
      <c r="L6" s="3" t="s">
        <v>91</v>
      </c>
      <c r="M6" s="1">
        <v>1.38</v>
      </c>
      <c r="O6" s="2" t="s">
        <v>520</v>
      </c>
      <c r="P6" s="1" t="str">
        <f ca="1">IFERROR(INDEX(NamedSelection,MATCH(INDIRECT(O6),Categories,0)),N2)</f>
        <v>SelectCategory</v>
      </c>
    </row>
    <row r="7" spans="1:16" ht="13" x14ac:dyDescent="0.25">
      <c r="A7" s="5" t="s">
        <v>77</v>
      </c>
      <c r="B7" s="11">
        <v>0.22500000000000001</v>
      </c>
      <c r="C7" s="12" t="s">
        <v>541</v>
      </c>
      <c r="D7" s="26" t="str">
        <f t="shared" si="1"/>
        <v>Copper Structured Cables</v>
      </c>
      <c r="I7" s="1" t="s">
        <v>510</v>
      </c>
      <c r="J7" s="1" t="str">
        <f t="shared" si="0"/>
        <v>CompositeFiberCopper</v>
      </c>
      <c r="L7" s="3" t="s">
        <v>92</v>
      </c>
      <c r="M7" s="1">
        <v>1.61</v>
      </c>
      <c r="O7" s="2" t="s">
        <v>521</v>
      </c>
      <c r="P7" s="1" t="str">
        <f t="shared" ref="P7:P10" ca="1" si="2">IFERROR(INDEX(NamedSelection,MATCH(INDIRECT(O7),Categories,0)),P2)</f>
        <v>SelectCategory</v>
      </c>
    </row>
    <row r="8" spans="1:16" ht="13" x14ac:dyDescent="0.25">
      <c r="A8" s="5" t="s">
        <v>76</v>
      </c>
      <c r="B8" s="11">
        <v>0.23</v>
      </c>
      <c r="C8" s="12" t="s">
        <v>542</v>
      </c>
      <c r="D8" s="26" t="str">
        <f t="shared" si="1"/>
        <v>Copper Structured Cables</v>
      </c>
      <c r="I8" s="1" t="s">
        <v>511</v>
      </c>
      <c r="J8" s="1" t="str">
        <f t="shared" si="0"/>
        <v>IndustrialEthernet</v>
      </c>
      <c r="L8" s="3" t="s">
        <v>93</v>
      </c>
      <c r="M8" s="1">
        <v>2.0670000000000002</v>
      </c>
      <c r="O8" s="2" t="s">
        <v>522</v>
      </c>
      <c r="P8" s="1" t="str">
        <f t="shared" ca="1" si="2"/>
        <v>SelectCategory</v>
      </c>
    </row>
    <row r="9" spans="1:16" ht="13" x14ac:dyDescent="0.25">
      <c r="A9" s="5" t="s">
        <v>139</v>
      </c>
      <c r="B9" s="11">
        <v>0.24</v>
      </c>
      <c r="C9" s="12" t="s">
        <v>543</v>
      </c>
      <c r="D9" s="26" t="str">
        <f t="shared" si="1"/>
        <v>Copper Structured Cables</v>
      </c>
      <c r="L9" s="3" t="s">
        <v>94</v>
      </c>
      <c r="M9" s="1">
        <v>2.7309999999999999</v>
      </c>
      <c r="O9" s="2" t="s">
        <v>523</v>
      </c>
      <c r="P9" s="1" t="str">
        <f t="shared" ca="1" si="2"/>
        <v>SelectCategory</v>
      </c>
    </row>
    <row r="10" spans="1:16" ht="13" x14ac:dyDescent="0.25">
      <c r="A10" s="5" t="s">
        <v>158</v>
      </c>
      <c r="B10" s="4">
        <v>0.21</v>
      </c>
      <c r="C10" s="12" t="s">
        <v>544</v>
      </c>
      <c r="D10" s="26" t="str">
        <f t="shared" si="1"/>
        <v>Copper Structured Cables</v>
      </c>
      <c r="L10" s="3" t="s">
        <v>95</v>
      </c>
      <c r="M10" s="1">
        <v>3.3559999999999999</v>
      </c>
      <c r="O10" s="2" t="s">
        <v>524</v>
      </c>
      <c r="P10" s="1" t="str">
        <f t="shared" ca="1" si="2"/>
        <v>SelectCategory</v>
      </c>
    </row>
    <row r="11" spans="1:16" ht="13" x14ac:dyDescent="0.25">
      <c r="A11" s="5" t="s">
        <v>81</v>
      </c>
      <c r="B11" s="11">
        <v>0.27500000000000002</v>
      </c>
      <c r="C11" s="12" t="s">
        <v>545</v>
      </c>
      <c r="D11" s="26" t="str">
        <f t="shared" si="1"/>
        <v>Copper Structured Cables</v>
      </c>
      <c r="L11" s="3" t="s">
        <v>96</v>
      </c>
      <c r="M11" s="1">
        <v>3.8340000000000001</v>
      </c>
      <c r="O11" s="2" t="s">
        <v>525</v>
      </c>
      <c r="P11" s="1" t="str">
        <f ca="1">IFERROR(INDEX(NamedSelection,MATCH(INDIRECT(O11),Categories,0)),P6)</f>
        <v>SelectCategory</v>
      </c>
    </row>
    <row r="12" spans="1:16" ht="13" x14ac:dyDescent="0.25">
      <c r="A12" s="5" t="s">
        <v>80</v>
      </c>
      <c r="B12" s="11">
        <v>0.27500000000000002</v>
      </c>
      <c r="C12" s="12" t="s">
        <v>546</v>
      </c>
      <c r="D12" s="26" t="str">
        <f t="shared" si="1"/>
        <v>Copper Structured Cables</v>
      </c>
      <c r="L12" s="3" t="s">
        <v>97</v>
      </c>
      <c r="M12" s="1">
        <v>4.3339999999999996</v>
      </c>
      <c r="O12" s="2" t="s">
        <v>526</v>
      </c>
      <c r="P12" s="1" t="str">
        <f ca="1">IFERROR(INDEX(NamedSelection,MATCH(INDIRECT(O12),Categories,0)),P7)</f>
        <v>SelectCategory</v>
      </c>
    </row>
    <row r="13" spans="1:16" ht="13" x14ac:dyDescent="0.25">
      <c r="A13" s="5" t="s">
        <v>160</v>
      </c>
      <c r="B13" s="11">
        <v>0.27500000000000002</v>
      </c>
      <c r="C13" s="12" t="s">
        <v>547</v>
      </c>
      <c r="D13" s="26" t="str">
        <f t="shared" si="1"/>
        <v>Copper Structured Cables</v>
      </c>
      <c r="L13" s="3" t="s">
        <v>99</v>
      </c>
      <c r="M13" s="1">
        <v>0.67500000000000004</v>
      </c>
      <c r="O13" s="2" t="s">
        <v>527</v>
      </c>
      <c r="P13" s="1" t="str">
        <f ca="1">IFERROR(INDEX(NamedSelection,MATCH(INDIRECT(O13),Categories,0)),P8)</f>
        <v>SelectCategory</v>
      </c>
    </row>
    <row r="14" spans="1:16" x14ac:dyDescent="0.25">
      <c r="A14" s="1" t="str">
        <f>""</f>
        <v/>
      </c>
      <c r="B14" s="4"/>
      <c r="D14" s="26" t="str">
        <f t="shared" si="1"/>
        <v>Copper Structured Cables</v>
      </c>
      <c r="E14" s="16" t="s">
        <v>532</v>
      </c>
      <c r="L14" s="3" t="s">
        <v>100</v>
      </c>
      <c r="M14" s="1">
        <v>0.879</v>
      </c>
    </row>
    <row r="15" spans="1:16" x14ac:dyDescent="0.25">
      <c r="A15" s="1" t="s">
        <v>536</v>
      </c>
      <c r="B15" s="11">
        <v>0.27500000000000002</v>
      </c>
      <c r="C15" s="12" t="s">
        <v>660</v>
      </c>
      <c r="D15" s="26" t="str">
        <f t="shared" si="1"/>
        <v>Copper Structured Cables</v>
      </c>
      <c r="L15" s="3" t="s">
        <v>101</v>
      </c>
      <c r="M15" s="1">
        <v>1.1200000000000001</v>
      </c>
    </row>
    <row r="16" spans="1:16" x14ac:dyDescent="0.25">
      <c r="A16" s="5" t="s">
        <v>709</v>
      </c>
      <c r="B16" s="11">
        <v>0.245</v>
      </c>
      <c r="C16" s="12" t="s">
        <v>548</v>
      </c>
      <c r="D16" s="26" t="str">
        <f t="shared" si="1"/>
        <v>Copper Structured Cables</v>
      </c>
      <c r="L16" s="3" t="s">
        <v>102</v>
      </c>
      <c r="M16" s="1">
        <v>1.468</v>
      </c>
    </row>
    <row r="17" spans="1:13" x14ac:dyDescent="0.25">
      <c r="A17" s="5" t="s">
        <v>84</v>
      </c>
      <c r="B17" s="11">
        <v>0.23</v>
      </c>
      <c r="C17" s="12" t="s">
        <v>550</v>
      </c>
      <c r="D17" s="26" t="str">
        <f t="shared" si="1"/>
        <v>Copper Structured Cables</v>
      </c>
      <c r="L17" s="3" t="s">
        <v>103</v>
      </c>
      <c r="M17" s="1">
        <v>1.7030000000000001</v>
      </c>
    </row>
    <row r="18" spans="1:13" x14ac:dyDescent="0.25">
      <c r="A18" s="5" t="s">
        <v>83</v>
      </c>
      <c r="B18" s="11">
        <v>0.23</v>
      </c>
      <c r="C18" s="12" t="s">
        <v>551</v>
      </c>
      <c r="D18" s="26" t="str">
        <f t="shared" si="1"/>
        <v>Copper Structured Cables</v>
      </c>
      <c r="L18" s="3" t="s">
        <v>104</v>
      </c>
      <c r="M18" s="1">
        <v>2.17</v>
      </c>
    </row>
    <row r="19" spans="1:13" x14ac:dyDescent="0.25">
      <c r="A19" s="5" t="s">
        <v>82</v>
      </c>
      <c r="B19" s="11">
        <v>0.20499999999999999</v>
      </c>
      <c r="C19" s="12" t="s">
        <v>552</v>
      </c>
      <c r="D19" s="26" t="str">
        <f t="shared" si="1"/>
        <v>Copper Structured Cables</v>
      </c>
      <c r="L19" s="3" t="s">
        <v>105</v>
      </c>
      <c r="M19" s="1">
        <v>2.597</v>
      </c>
    </row>
    <row r="20" spans="1:13" x14ac:dyDescent="0.25">
      <c r="A20" s="5" t="s">
        <v>159</v>
      </c>
      <c r="B20" s="4">
        <v>0.19</v>
      </c>
      <c r="C20" s="12" t="s">
        <v>553</v>
      </c>
      <c r="D20" s="26" t="str">
        <f t="shared" si="1"/>
        <v>Copper Structured Cables</v>
      </c>
      <c r="L20" s="3" t="s">
        <v>106</v>
      </c>
      <c r="M20" s="1">
        <v>3.2160000000000002</v>
      </c>
    </row>
    <row r="21" spans="1:13" x14ac:dyDescent="0.25">
      <c r="A21" s="5" t="s">
        <v>87</v>
      </c>
      <c r="B21" s="11">
        <v>0.28999999999999998</v>
      </c>
      <c r="C21" s="12" t="s">
        <v>554</v>
      </c>
      <c r="D21" s="26" t="str">
        <f t="shared" si="1"/>
        <v>Copper Structured Cables</v>
      </c>
      <c r="L21" s="3" t="s">
        <v>107</v>
      </c>
      <c r="M21" s="1">
        <v>3.7109999999999999</v>
      </c>
    </row>
    <row r="22" spans="1:13" x14ac:dyDescent="0.25">
      <c r="A22" s="5" t="s">
        <v>86</v>
      </c>
      <c r="B22" s="11">
        <v>0.28000000000000003</v>
      </c>
      <c r="C22" s="12" t="s">
        <v>555</v>
      </c>
      <c r="D22" s="26" t="str">
        <f t="shared" si="1"/>
        <v>Copper Structured Cables</v>
      </c>
      <c r="L22" s="3" t="s">
        <v>108</v>
      </c>
      <c r="M22" s="1">
        <v>4.2060000000000004</v>
      </c>
    </row>
    <row r="23" spans="1:13" x14ac:dyDescent="0.25">
      <c r="A23" s="5" t="s">
        <v>161</v>
      </c>
      <c r="B23" s="11">
        <v>0.28000000000000003</v>
      </c>
      <c r="C23" s="12" t="s">
        <v>556</v>
      </c>
      <c r="D23" s="26" t="str">
        <f t="shared" si="1"/>
        <v>Copper Structured Cables</v>
      </c>
      <c r="L23" s="3" t="s">
        <v>124</v>
      </c>
      <c r="M23" s="1">
        <v>0.36399999999999999</v>
      </c>
    </row>
    <row r="24" spans="1:13" x14ac:dyDescent="0.25">
      <c r="A24" s="1" t="str">
        <f>""</f>
        <v/>
      </c>
      <c r="B24" s="1"/>
      <c r="D24" s="26" t="str">
        <f t="shared" si="1"/>
        <v>Copper Structured Cables</v>
      </c>
      <c r="E24" s="16" t="s">
        <v>532</v>
      </c>
      <c r="L24" s="3" t="s">
        <v>125</v>
      </c>
      <c r="M24" s="1">
        <v>0.49299999999999999</v>
      </c>
    </row>
    <row r="25" spans="1:13" x14ac:dyDescent="0.25">
      <c r="A25" s="5" t="s">
        <v>162</v>
      </c>
      <c r="B25" s="11">
        <v>0.35499999999999998</v>
      </c>
      <c r="C25" s="12" t="s">
        <v>557</v>
      </c>
      <c r="D25" s="26" t="str">
        <f t="shared" si="1"/>
        <v>Copper Structured Cables</v>
      </c>
      <c r="L25" s="3"/>
    </row>
    <row r="26" spans="1:13" x14ac:dyDescent="0.25">
      <c r="A26" s="5" t="s">
        <v>163</v>
      </c>
      <c r="B26" s="11">
        <v>0.245</v>
      </c>
      <c r="C26" s="12" t="s">
        <v>558</v>
      </c>
      <c r="D26" s="26" t="str">
        <f t="shared" si="1"/>
        <v>Copper Structured Cables</v>
      </c>
      <c r="L26" s="3"/>
    </row>
    <row r="27" spans="1:13" x14ac:dyDescent="0.25">
      <c r="A27" s="5" t="s">
        <v>164</v>
      </c>
      <c r="B27" s="11">
        <v>0.25</v>
      </c>
      <c r="C27" s="12" t="s">
        <v>559</v>
      </c>
      <c r="D27" s="26" t="str">
        <f t="shared" si="1"/>
        <v>Copper Structured Cables</v>
      </c>
      <c r="L27" s="3"/>
    </row>
    <row r="28" spans="1:13" x14ac:dyDescent="0.25">
      <c r="A28" s="5" t="s">
        <v>165</v>
      </c>
      <c r="B28" s="11">
        <v>0.21</v>
      </c>
      <c r="C28" s="12" t="s">
        <v>560</v>
      </c>
      <c r="D28" s="26" t="str">
        <f t="shared" si="1"/>
        <v>Copper Structured Cables</v>
      </c>
      <c r="L28" s="3"/>
    </row>
    <row r="29" spans="1:13" x14ac:dyDescent="0.25">
      <c r="A29" s="1" t="str">
        <f>""</f>
        <v/>
      </c>
      <c r="B29" s="1"/>
      <c r="D29" s="26" t="str">
        <f t="shared" si="1"/>
        <v>Copper Structured Cables</v>
      </c>
      <c r="E29" s="16" t="s">
        <v>532</v>
      </c>
      <c r="L29" s="3"/>
    </row>
    <row r="30" spans="1:13" x14ac:dyDescent="0.25">
      <c r="A30" s="5" t="s">
        <v>74</v>
      </c>
      <c r="B30" s="11">
        <v>0.27500000000000002</v>
      </c>
      <c r="C30" s="12" t="s">
        <v>538</v>
      </c>
      <c r="D30" s="26" t="str">
        <f t="shared" si="1"/>
        <v>Copper Structured Cables</v>
      </c>
      <c r="L30" s="3" t="s">
        <v>126</v>
      </c>
      <c r="M30" s="1">
        <v>0.63200000000000001</v>
      </c>
    </row>
    <row r="31" spans="1:13" x14ac:dyDescent="0.25">
      <c r="A31" s="5" t="s">
        <v>75</v>
      </c>
      <c r="B31" s="11">
        <v>0.27500000000000002</v>
      </c>
      <c r="C31" s="12" t="s">
        <v>548</v>
      </c>
      <c r="D31" s="26" t="str">
        <f t="shared" si="1"/>
        <v>Copper Structured Cables</v>
      </c>
      <c r="L31" s="3" t="s">
        <v>127</v>
      </c>
      <c r="M31" s="1">
        <v>0.83599999999999997</v>
      </c>
    </row>
    <row r="32" spans="1:13" x14ac:dyDescent="0.25">
      <c r="A32" s="5" t="s">
        <v>79</v>
      </c>
      <c r="B32" s="11">
        <v>0.3</v>
      </c>
      <c r="C32" s="12" t="s">
        <v>539</v>
      </c>
      <c r="D32" s="26" t="str">
        <f t="shared" si="1"/>
        <v>Copper Structured Cables</v>
      </c>
      <c r="L32" s="3" t="s">
        <v>128</v>
      </c>
      <c r="M32" s="1">
        <v>1.0629999999999999</v>
      </c>
    </row>
    <row r="33" spans="1:13" x14ac:dyDescent="0.25">
      <c r="A33" s="5" t="s">
        <v>85</v>
      </c>
      <c r="B33" s="11">
        <v>0.32</v>
      </c>
      <c r="C33" s="12" t="s">
        <v>549</v>
      </c>
      <c r="D33" s="26" t="str">
        <f t="shared" si="1"/>
        <v>Copper Structured Cables</v>
      </c>
      <c r="L33" s="3" t="s">
        <v>129</v>
      </c>
      <c r="M33" s="1">
        <v>1.3939999999999999</v>
      </c>
    </row>
    <row r="34" spans="1:13" x14ac:dyDescent="0.25">
      <c r="A34" s="1" t="str">
        <f>""</f>
        <v/>
      </c>
      <c r="B34" s="4"/>
      <c r="E34" s="16" t="s">
        <v>532</v>
      </c>
      <c r="L34" s="3" t="s">
        <v>130</v>
      </c>
      <c r="M34" s="1">
        <v>1.6240000000000001</v>
      </c>
    </row>
    <row r="35" spans="1:13" x14ac:dyDescent="0.25">
      <c r="A35" s="1" t="s">
        <v>179</v>
      </c>
      <c r="B35" s="4">
        <v>0.17</v>
      </c>
      <c r="C35" s="12" t="s">
        <v>561</v>
      </c>
      <c r="D35" s="26" t="str">
        <f>$I$4</f>
        <v>Tight Buffer Fiber</v>
      </c>
      <c r="L35" s="3" t="s">
        <v>131</v>
      </c>
      <c r="M35" s="1">
        <v>2.0830000000000002</v>
      </c>
    </row>
    <row r="36" spans="1:13" x14ac:dyDescent="0.25">
      <c r="A36" s="1" t="s">
        <v>180</v>
      </c>
      <c r="B36" s="4">
        <v>0.17</v>
      </c>
      <c r="C36" s="1" t="str">
        <f>$C$35</f>
        <v>https://www.leviton.com/en/docs/LevBT_IO_Plenum_Premises_ICP-IO.pdf</v>
      </c>
      <c r="D36" s="26" t="str">
        <f t="shared" ref="D36:D100" si="3">$I$4</f>
        <v>Tight Buffer Fiber</v>
      </c>
      <c r="L36" s="3" t="s">
        <v>132</v>
      </c>
      <c r="M36" s="1">
        <v>2.4889999999999999</v>
      </c>
    </row>
    <row r="37" spans="1:13" x14ac:dyDescent="0.25">
      <c r="A37" s="5" t="s">
        <v>166</v>
      </c>
      <c r="B37" s="4">
        <v>0.17</v>
      </c>
      <c r="C37" s="12" t="s">
        <v>562</v>
      </c>
      <c r="D37" s="26" t="str">
        <f t="shared" si="3"/>
        <v>Tight Buffer Fiber</v>
      </c>
      <c r="L37" s="3" t="s">
        <v>133</v>
      </c>
      <c r="M37" s="1">
        <v>3.09</v>
      </c>
    </row>
    <row r="38" spans="1:13" x14ac:dyDescent="0.25">
      <c r="A38" s="5" t="s">
        <v>167</v>
      </c>
      <c r="B38" s="11">
        <v>0.20499999999999999</v>
      </c>
      <c r="C38" s="1" t="str">
        <f t="shared" ref="C38:C44" si="4">$C$37</f>
        <v>https://www.leviton.com/en/docs/LevBT_IO_Plenum_Premises_PDP-IO.pdf</v>
      </c>
      <c r="D38" s="26" t="str">
        <f t="shared" si="3"/>
        <v>Tight Buffer Fiber</v>
      </c>
      <c r="L38" s="3" t="s">
        <v>134</v>
      </c>
      <c r="M38" s="1">
        <v>3.57</v>
      </c>
    </row>
    <row r="39" spans="1:13" x14ac:dyDescent="0.25">
      <c r="A39" s="5" t="s">
        <v>168</v>
      </c>
      <c r="B39" s="11">
        <v>0.27500000000000002</v>
      </c>
      <c r="C39" s="1" t="str">
        <f t="shared" si="4"/>
        <v>https://www.leviton.com/en/docs/LevBT_IO_Plenum_Premises_PDP-IO.pdf</v>
      </c>
      <c r="D39" s="26" t="str">
        <f t="shared" si="3"/>
        <v>Tight Buffer Fiber</v>
      </c>
      <c r="L39" s="3" t="s">
        <v>135</v>
      </c>
      <c r="M39" s="1">
        <v>4.05</v>
      </c>
    </row>
    <row r="40" spans="1:13" x14ac:dyDescent="0.25">
      <c r="A40" s="5" t="s">
        <v>185</v>
      </c>
      <c r="B40" s="11">
        <v>0.496</v>
      </c>
      <c r="C40" s="1" t="str">
        <f t="shared" si="4"/>
        <v>https://www.leviton.com/en/docs/LevBT_IO_Plenum_Premises_PDP-IO.pdf</v>
      </c>
      <c r="D40" s="26" t="str">
        <f t="shared" si="3"/>
        <v>Tight Buffer Fiber</v>
      </c>
      <c r="L40" s="3" t="s">
        <v>136</v>
      </c>
      <c r="M40" s="1">
        <v>4.5060000000000002</v>
      </c>
    </row>
    <row r="41" spans="1:13" x14ac:dyDescent="0.25">
      <c r="A41" s="5" t="s">
        <v>169</v>
      </c>
      <c r="B41" s="11">
        <v>0.55800000000000005</v>
      </c>
      <c r="C41" s="1" t="str">
        <f t="shared" si="4"/>
        <v>https://www.leviton.com/en/docs/LevBT_IO_Plenum_Premises_PDP-IO.pdf</v>
      </c>
      <c r="D41" s="26" t="str">
        <f t="shared" si="3"/>
        <v>Tight Buffer Fiber</v>
      </c>
      <c r="L41" s="3" t="s">
        <v>123</v>
      </c>
      <c r="M41" s="1">
        <v>0.249</v>
      </c>
    </row>
    <row r="42" spans="1:13" x14ac:dyDescent="0.25">
      <c r="A42" s="5" t="s">
        <v>170</v>
      </c>
      <c r="B42" s="11">
        <v>0.67100000000000004</v>
      </c>
      <c r="C42" s="1" t="str">
        <f t="shared" si="4"/>
        <v>https://www.leviton.com/en/docs/LevBT_IO_Plenum_Premises_PDP-IO.pdf</v>
      </c>
      <c r="D42" s="26" t="str">
        <f t="shared" si="3"/>
        <v>Tight Buffer Fiber</v>
      </c>
      <c r="L42" s="3" t="s">
        <v>122</v>
      </c>
      <c r="M42" s="1">
        <v>0.33400000000000002</v>
      </c>
    </row>
    <row r="43" spans="1:13" x14ac:dyDescent="0.25">
      <c r="A43" s="5" t="s">
        <v>183</v>
      </c>
      <c r="B43" s="11">
        <v>0.85899999999999999</v>
      </c>
      <c r="C43" s="1" t="str">
        <f t="shared" si="4"/>
        <v>https://www.leviton.com/en/docs/LevBT_IO_Plenum_Premises_PDP-IO.pdf</v>
      </c>
      <c r="D43" s="26" t="str">
        <f t="shared" si="3"/>
        <v>Tight Buffer Fiber</v>
      </c>
      <c r="L43" s="3" t="s">
        <v>121</v>
      </c>
      <c r="M43" s="1">
        <v>0.47299999999999998</v>
      </c>
    </row>
    <row r="44" spans="1:13" x14ac:dyDescent="0.25">
      <c r="A44" s="5" t="s">
        <v>171</v>
      </c>
      <c r="B44" s="11">
        <v>0.89600000000000002</v>
      </c>
      <c r="C44" s="1" t="str">
        <f t="shared" si="4"/>
        <v>https://www.leviton.com/en/docs/LevBT_IO_Plenum_Premises_PDP-IO.pdf</v>
      </c>
      <c r="D44" s="26" t="str">
        <f t="shared" si="3"/>
        <v>Tight Buffer Fiber</v>
      </c>
      <c r="L44" s="3" t="s">
        <v>120</v>
      </c>
      <c r="M44" s="1">
        <v>0.60199999999999998</v>
      </c>
    </row>
    <row r="45" spans="1:13" x14ac:dyDescent="0.25">
      <c r="A45" s="1" t="str">
        <f>""</f>
        <v/>
      </c>
      <c r="B45" s="4"/>
      <c r="D45" s="26" t="str">
        <f t="shared" si="3"/>
        <v>Tight Buffer Fiber</v>
      </c>
      <c r="E45" s="16" t="s">
        <v>532</v>
      </c>
      <c r="L45" s="3" t="s">
        <v>119</v>
      </c>
      <c r="M45" s="1">
        <v>0.80400000000000005</v>
      </c>
    </row>
    <row r="46" spans="1:13" x14ac:dyDescent="0.25">
      <c r="A46" s="1" t="s">
        <v>181</v>
      </c>
      <c r="B46" s="11">
        <v>0.495</v>
      </c>
      <c r="C46" s="12" t="s">
        <v>563</v>
      </c>
      <c r="D46" s="26" t="str">
        <f t="shared" si="3"/>
        <v>Tight Buffer Fiber</v>
      </c>
      <c r="L46" s="3" t="s">
        <v>114</v>
      </c>
      <c r="M46" s="1">
        <v>1.0289999999999999</v>
      </c>
    </row>
    <row r="47" spans="1:13" x14ac:dyDescent="0.25">
      <c r="A47" s="1" t="s">
        <v>182</v>
      </c>
      <c r="B47" s="11">
        <v>0.495</v>
      </c>
      <c r="C47" s="1" t="str">
        <f>$C$46</f>
        <v>https://www.leviton.com/en/docs/LevBT_IO_Plenum_Premises_wArmorTek_ICPK-IO.pdf</v>
      </c>
      <c r="D47" s="26" t="str">
        <f t="shared" si="3"/>
        <v>Tight Buffer Fiber</v>
      </c>
      <c r="L47" s="3" t="s">
        <v>118</v>
      </c>
      <c r="M47" s="1">
        <v>1.36</v>
      </c>
    </row>
    <row r="48" spans="1:13" x14ac:dyDescent="0.25">
      <c r="A48" s="5" t="s">
        <v>172</v>
      </c>
      <c r="B48" s="11">
        <v>0.495</v>
      </c>
      <c r="C48" s="12" t="s">
        <v>564</v>
      </c>
      <c r="D48" s="26" t="str">
        <f t="shared" si="3"/>
        <v>Tight Buffer Fiber</v>
      </c>
      <c r="L48" s="3" t="s">
        <v>115</v>
      </c>
      <c r="M48" s="1">
        <v>1.59</v>
      </c>
    </row>
    <row r="49" spans="1:13" x14ac:dyDescent="0.25">
      <c r="A49" s="5" t="s">
        <v>173</v>
      </c>
      <c r="B49" s="11">
        <v>0.52300000000000002</v>
      </c>
      <c r="C49" s="1" t="str">
        <f t="shared" ref="C49:C55" si="5">$C$48</f>
        <v>https://www.leviton.com/en/docs/LevBT_IO_Plenum_Premises_wArmorTek_PDPK-IO.pdf</v>
      </c>
      <c r="D49" s="26" t="str">
        <f t="shared" si="3"/>
        <v>Tight Buffer Fiber</v>
      </c>
      <c r="L49" s="3" t="s">
        <v>116</v>
      </c>
      <c r="M49" s="1">
        <v>2.0470000000000002</v>
      </c>
    </row>
    <row r="50" spans="1:13" x14ac:dyDescent="0.25">
      <c r="A50" s="5" t="s">
        <v>174</v>
      </c>
      <c r="B50" s="11">
        <v>0.58399999999999996</v>
      </c>
      <c r="C50" s="1" t="str">
        <f t="shared" si="5"/>
        <v>https://www.leviton.com/en/docs/LevBT_IO_Plenum_Premises_wArmorTek_PDPK-IO.pdf</v>
      </c>
      <c r="D50" s="26" t="str">
        <f t="shared" si="3"/>
        <v>Tight Buffer Fiber</v>
      </c>
      <c r="L50" s="3" t="s">
        <v>117</v>
      </c>
      <c r="M50" s="1">
        <v>2.4449999999999998</v>
      </c>
    </row>
    <row r="51" spans="1:13" x14ac:dyDescent="0.25">
      <c r="A51" s="5" t="s">
        <v>175</v>
      </c>
      <c r="B51" s="11">
        <v>0.82099999999999995</v>
      </c>
      <c r="C51" s="1" t="str">
        <f t="shared" si="5"/>
        <v>https://www.leviton.com/en/docs/LevBT_IO_Plenum_Premises_wArmorTek_PDPK-IO.pdf</v>
      </c>
      <c r="D51" s="26" t="str">
        <f t="shared" si="3"/>
        <v>Tight Buffer Fiber</v>
      </c>
      <c r="L51" s="3" t="s">
        <v>113</v>
      </c>
      <c r="M51" s="1">
        <v>3.0419999999999998</v>
      </c>
    </row>
    <row r="52" spans="1:13" x14ac:dyDescent="0.25">
      <c r="A52" s="5" t="s">
        <v>176</v>
      </c>
      <c r="B52" s="11">
        <v>0.92100000000000004</v>
      </c>
      <c r="C52" s="1" t="str">
        <f t="shared" si="5"/>
        <v>https://www.leviton.com/en/docs/LevBT_IO_Plenum_Premises_wArmorTek_PDPK-IO.pdf</v>
      </c>
      <c r="D52" s="26" t="str">
        <f t="shared" si="3"/>
        <v>Tight Buffer Fiber</v>
      </c>
      <c r="L52" s="3" t="s">
        <v>112</v>
      </c>
      <c r="M52" s="1">
        <v>3.5209999999999999</v>
      </c>
    </row>
    <row r="53" spans="1:13" x14ac:dyDescent="0.25">
      <c r="A53" s="5" t="s">
        <v>177</v>
      </c>
      <c r="B53" s="11">
        <v>0.97399999999999998</v>
      </c>
      <c r="C53" s="1" t="str">
        <f t="shared" si="5"/>
        <v>https://www.leviton.com/en/docs/LevBT_IO_Plenum_Premises_wArmorTek_PDPK-IO.pdf</v>
      </c>
      <c r="D53" s="26" t="str">
        <f t="shared" si="3"/>
        <v>Tight Buffer Fiber</v>
      </c>
      <c r="L53" s="3" t="s">
        <v>111</v>
      </c>
      <c r="M53" s="1">
        <v>3.9980000000000002</v>
      </c>
    </row>
    <row r="54" spans="1:13" x14ac:dyDescent="0.25">
      <c r="A54" s="5" t="s">
        <v>184</v>
      </c>
      <c r="B54" s="11">
        <v>1.2250000000000001</v>
      </c>
      <c r="C54" s="1" t="str">
        <f t="shared" si="5"/>
        <v>https://www.leviton.com/en/docs/LevBT_IO_Plenum_Premises_wArmorTek_PDPK-IO.pdf</v>
      </c>
      <c r="D54" s="26" t="str">
        <f t="shared" si="3"/>
        <v>Tight Buffer Fiber</v>
      </c>
      <c r="L54" s="3" t="s">
        <v>110</v>
      </c>
      <c r="M54" s="1">
        <v>5.016</v>
      </c>
    </row>
    <row r="55" spans="1:13" x14ac:dyDescent="0.25">
      <c r="A55" s="5" t="s">
        <v>178</v>
      </c>
      <c r="B55" s="11">
        <v>1.2250000000000001</v>
      </c>
      <c r="C55" s="1" t="str">
        <f t="shared" si="5"/>
        <v>https://www.leviton.com/en/docs/LevBT_IO_Plenum_Premises_wArmorTek_PDPK-IO.pdf</v>
      </c>
      <c r="D55" s="26" t="str">
        <f t="shared" si="3"/>
        <v>Tight Buffer Fiber</v>
      </c>
      <c r="L55" s="3" t="s">
        <v>109</v>
      </c>
      <c r="M55" s="1">
        <v>6.0309999999999997</v>
      </c>
    </row>
    <row r="56" spans="1:13" x14ac:dyDescent="0.25">
      <c r="A56" s="1" t="str">
        <f>""</f>
        <v/>
      </c>
      <c r="B56" s="11"/>
      <c r="D56" s="26" t="str">
        <f t="shared" si="3"/>
        <v>Tight Buffer Fiber</v>
      </c>
      <c r="E56" s="16" t="s">
        <v>532</v>
      </c>
      <c r="L56" s="3" t="s">
        <v>142</v>
      </c>
      <c r="M56" s="1">
        <v>0.19500000000000001</v>
      </c>
    </row>
    <row r="57" spans="1:13" x14ac:dyDescent="0.25">
      <c r="A57" s="5" t="s">
        <v>199</v>
      </c>
      <c r="B57" s="11">
        <v>0.20799999999999999</v>
      </c>
      <c r="C57" s="12" t="s">
        <v>566</v>
      </c>
      <c r="D57" s="26" t="str">
        <f t="shared" si="3"/>
        <v>Tight Buffer Fiber</v>
      </c>
      <c r="L57" s="3" t="s">
        <v>143</v>
      </c>
      <c r="M57" s="1">
        <v>0.28199999999999997</v>
      </c>
    </row>
    <row r="58" spans="1:13" x14ac:dyDescent="0.25">
      <c r="A58" s="5" t="s">
        <v>200</v>
      </c>
      <c r="B58" s="11">
        <v>0.26300000000000001</v>
      </c>
      <c r="C58" s="1" t="str">
        <f t="shared" ref="C58:C64" si="6">$C$57</f>
        <v>https://www.leviton.com/en/docs/LevBT_IO_Plenum_Premises_Harsh_PDP-HE.pdf</v>
      </c>
      <c r="D58" s="26" t="str">
        <f t="shared" si="3"/>
        <v>Tight Buffer Fiber</v>
      </c>
      <c r="L58" s="3" t="s">
        <v>144</v>
      </c>
      <c r="M58" s="1">
        <v>0.40300000000000002</v>
      </c>
    </row>
    <row r="59" spans="1:13" x14ac:dyDescent="0.25">
      <c r="A59" s="5" t="s">
        <v>201</v>
      </c>
      <c r="B59" s="11">
        <v>0.28699999999999998</v>
      </c>
      <c r="C59" s="1" t="str">
        <f t="shared" si="6"/>
        <v>https://www.leviton.com/en/docs/LevBT_IO_Plenum_Premises_Harsh_PDP-HE.pdf</v>
      </c>
      <c r="D59" s="26" t="str">
        <f t="shared" si="3"/>
        <v>Tight Buffer Fiber</v>
      </c>
      <c r="L59" s="3" t="s">
        <v>145</v>
      </c>
      <c r="M59" s="1">
        <v>0.52600000000000002</v>
      </c>
    </row>
    <row r="60" spans="1:13" x14ac:dyDescent="0.25">
      <c r="A60" s="5" t="s">
        <v>202</v>
      </c>
      <c r="B60" s="4">
        <v>0.52</v>
      </c>
      <c r="C60" s="1" t="str">
        <f t="shared" si="6"/>
        <v>https://www.leviton.com/en/docs/LevBT_IO_Plenum_Premises_Harsh_PDP-HE.pdf</v>
      </c>
      <c r="D60" s="26" t="str">
        <f t="shared" si="3"/>
        <v>Tight Buffer Fiber</v>
      </c>
      <c r="L60" s="3" t="s">
        <v>146</v>
      </c>
      <c r="M60" s="1">
        <v>0.72199999999999998</v>
      </c>
    </row>
    <row r="61" spans="1:13" x14ac:dyDescent="0.25">
      <c r="A61" s="5" t="s">
        <v>203</v>
      </c>
      <c r="B61" s="4">
        <v>0.57999999999999996</v>
      </c>
      <c r="C61" s="1" t="str">
        <f t="shared" si="6"/>
        <v>https://www.leviton.com/en/docs/LevBT_IO_Plenum_Premises_Harsh_PDP-HE.pdf</v>
      </c>
      <c r="D61" s="26" t="str">
        <f t="shared" si="3"/>
        <v>Tight Buffer Fiber</v>
      </c>
      <c r="L61" s="3" t="s">
        <v>147</v>
      </c>
      <c r="M61" s="1">
        <v>0.93600000000000005</v>
      </c>
    </row>
    <row r="62" spans="1:13" x14ac:dyDescent="0.25">
      <c r="A62" s="5" t="s">
        <v>204</v>
      </c>
      <c r="B62" s="11">
        <v>0.70099999999999996</v>
      </c>
      <c r="C62" s="1" t="str">
        <f t="shared" si="6"/>
        <v>https://www.leviton.com/en/docs/LevBT_IO_Plenum_Premises_Harsh_PDP-HE.pdf</v>
      </c>
      <c r="D62" s="26" t="str">
        <f t="shared" si="3"/>
        <v>Tight Buffer Fiber</v>
      </c>
      <c r="L62" s="3" t="s">
        <v>148</v>
      </c>
      <c r="M62" s="1">
        <v>1.2549999999999999</v>
      </c>
    </row>
    <row r="63" spans="1:13" x14ac:dyDescent="0.25">
      <c r="A63" s="5" t="s">
        <v>565</v>
      </c>
      <c r="B63" s="11">
        <v>0.85899999999999999</v>
      </c>
      <c r="C63" s="1" t="str">
        <f t="shared" si="6"/>
        <v>https://www.leviton.com/en/docs/LevBT_IO_Plenum_Premises_Harsh_PDP-HE.pdf</v>
      </c>
      <c r="D63" s="26" t="str">
        <f t="shared" si="3"/>
        <v>Tight Buffer Fiber</v>
      </c>
      <c r="L63" s="3" t="s">
        <v>149</v>
      </c>
      <c r="M63" s="1">
        <v>1.476</v>
      </c>
    </row>
    <row r="64" spans="1:13" x14ac:dyDescent="0.25">
      <c r="A64" s="5" t="s">
        <v>205</v>
      </c>
      <c r="B64" s="11">
        <v>0.89600000000000002</v>
      </c>
      <c r="C64" s="1" t="str">
        <f t="shared" si="6"/>
        <v>https://www.leviton.com/en/docs/LevBT_IO_Plenum_Premises_Harsh_PDP-HE.pdf</v>
      </c>
      <c r="D64" s="26" t="str">
        <f t="shared" si="3"/>
        <v>Tight Buffer Fiber</v>
      </c>
      <c r="L64" s="3" t="s">
        <v>150</v>
      </c>
      <c r="M64" s="1">
        <v>1.913</v>
      </c>
    </row>
    <row r="65" spans="1:13" x14ac:dyDescent="0.25">
      <c r="A65" s="1" t="str">
        <f>""</f>
        <v/>
      </c>
      <c r="B65" s="11"/>
      <c r="D65" s="26" t="str">
        <f t="shared" si="3"/>
        <v>Tight Buffer Fiber</v>
      </c>
      <c r="E65" s="16" t="s">
        <v>532</v>
      </c>
      <c r="L65" s="3" t="s">
        <v>151</v>
      </c>
      <c r="M65" s="1">
        <v>2.29</v>
      </c>
    </row>
    <row r="66" spans="1:13" x14ac:dyDescent="0.25">
      <c r="A66" s="1" t="s">
        <v>206</v>
      </c>
      <c r="B66" s="11">
        <v>0.187</v>
      </c>
      <c r="C66" s="12" t="s">
        <v>567</v>
      </c>
      <c r="D66" s="26" t="str">
        <f t="shared" si="3"/>
        <v>Tight Buffer Fiber</v>
      </c>
      <c r="L66" s="3" t="s">
        <v>152</v>
      </c>
      <c r="M66" s="1">
        <v>2.8639999999999999</v>
      </c>
    </row>
    <row r="67" spans="1:13" x14ac:dyDescent="0.25">
      <c r="A67" s="1" t="s">
        <v>207</v>
      </c>
      <c r="B67" s="11">
        <v>0.187</v>
      </c>
      <c r="C67" s="1" t="str">
        <f>$C$66</f>
        <v>https://www.leviton.com/en/docs/LevBT_IO_Riser_Premises_ICR-IO.pdf</v>
      </c>
      <c r="D67" s="26" t="str">
        <f t="shared" si="3"/>
        <v>Tight Buffer Fiber</v>
      </c>
      <c r="L67" s="3" t="s">
        <v>153</v>
      </c>
      <c r="M67" s="1">
        <v>3.3260000000000001</v>
      </c>
    </row>
    <row r="68" spans="1:13" x14ac:dyDescent="0.25">
      <c r="A68" s="5" t="s">
        <v>208</v>
      </c>
      <c r="B68" s="11">
        <v>0.224</v>
      </c>
      <c r="C68" s="12" t="s">
        <v>568</v>
      </c>
      <c r="D68" s="26" t="str">
        <f t="shared" si="3"/>
        <v>Tight Buffer Fiber</v>
      </c>
      <c r="L68" s="3" t="s">
        <v>154</v>
      </c>
      <c r="M68" s="1">
        <v>3.786</v>
      </c>
    </row>
    <row r="69" spans="1:13" x14ac:dyDescent="0.25">
      <c r="A69" s="5" t="s">
        <v>209</v>
      </c>
      <c r="B69" s="11">
        <v>0.246</v>
      </c>
      <c r="C69" s="1" t="str">
        <f t="shared" ref="C69:C75" si="7">$C$68</f>
        <v>https://www.leviton.com/en/docs/LevBT_IO_Riser_Premises_PDR-IO.pdf</v>
      </c>
      <c r="D69" s="26" t="str">
        <f t="shared" si="3"/>
        <v>Tight Buffer Fiber</v>
      </c>
      <c r="L69" s="3" t="s">
        <v>155</v>
      </c>
      <c r="M69" s="1">
        <v>4.7679999999999998</v>
      </c>
    </row>
    <row r="70" spans="1:13" x14ac:dyDescent="0.25">
      <c r="A70" s="5" t="s">
        <v>210</v>
      </c>
      <c r="B70" s="11">
        <v>0.33500000000000002</v>
      </c>
      <c r="C70" s="1" t="str">
        <f t="shared" si="7"/>
        <v>https://www.leviton.com/en/docs/LevBT_IO_Riser_Premises_PDR-IO.pdf</v>
      </c>
      <c r="D70" s="26" t="str">
        <f t="shared" si="3"/>
        <v>Tight Buffer Fiber</v>
      </c>
      <c r="L70" s="3" t="s">
        <v>156</v>
      </c>
      <c r="M70" s="1">
        <v>5.7089999999999996</v>
      </c>
    </row>
    <row r="71" spans="1:13" x14ac:dyDescent="0.25">
      <c r="A71" s="5" t="s">
        <v>211</v>
      </c>
      <c r="B71" s="11">
        <v>0.55500000000000005</v>
      </c>
      <c r="C71" s="1" t="str">
        <f t="shared" si="7"/>
        <v>https://www.leviton.com/en/docs/LevBT_IO_Riser_Premises_PDR-IO.pdf</v>
      </c>
      <c r="D71" s="26" t="str">
        <f t="shared" si="3"/>
        <v>Tight Buffer Fiber</v>
      </c>
    </row>
    <row r="72" spans="1:13" x14ac:dyDescent="0.25">
      <c r="A72" s="5" t="s">
        <v>212</v>
      </c>
      <c r="B72" s="4">
        <v>0.59</v>
      </c>
      <c r="C72" s="1" t="str">
        <f t="shared" si="7"/>
        <v>https://www.leviton.com/en/docs/LevBT_IO_Riser_Premises_PDR-IO.pdf</v>
      </c>
      <c r="D72" s="26" t="str">
        <f t="shared" si="3"/>
        <v>Tight Buffer Fiber</v>
      </c>
    </row>
    <row r="73" spans="1:13" x14ac:dyDescent="0.25">
      <c r="A73" s="5" t="s">
        <v>213</v>
      </c>
      <c r="B73" s="11">
        <v>0.73199999999999998</v>
      </c>
      <c r="C73" s="1" t="str">
        <f t="shared" si="7"/>
        <v>https://www.leviton.com/en/docs/LevBT_IO_Riser_Premises_PDR-IO.pdf</v>
      </c>
      <c r="D73" s="26" t="str">
        <f t="shared" si="3"/>
        <v>Tight Buffer Fiber</v>
      </c>
    </row>
    <row r="74" spans="1:13" x14ac:dyDescent="0.25">
      <c r="A74" s="5" t="s">
        <v>214</v>
      </c>
      <c r="B74" s="4">
        <v>0.88</v>
      </c>
      <c r="C74" s="1" t="str">
        <f t="shared" si="7"/>
        <v>https://www.leviton.com/en/docs/LevBT_IO_Riser_Premises_PDR-IO.pdf</v>
      </c>
      <c r="D74" s="26" t="str">
        <f t="shared" si="3"/>
        <v>Tight Buffer Fiber</v>
      </c>
    </row>
    <row r="75" spans="1:13" x14ac:dyDescent="0.25">
      <c r="A75" s="5" t="s">
        <v>215</v>
      </c>
      <c r="B75" s="4">
        <v>0.94</v>
      </c>
      <c r="C75" s="1" t="str">
        <f t="shared" si="7"/>
        <v>https://www.leviton.com/en/docs/LevBT_IO_Riser_Premises_PDR-IO.pdf</v>
      </c>
      <c r="D75" s="26" t="str">
        <f t="shared" si="3"/>
        <v>Tight Buffer Fiber</v>
      </c>
    </row>
    <row r="76" spans="1:13" x14ac:dyDescent="0.25">
      <c r="A76" s="1" t="str">
        <f>""</f>
        <v/>
      </c>
      <c r="B76" s="11"/>
      <c r="D76" s="26" t="str">
        <f t="shared" si="3"/>
        <v>Tight Buffer Fiber</v>
      </c>
      <c r="E76" s="16" t="s">
        <v>532</v>
      </c>
    </row>
    <row r="77" spans="1:13" x14ac:dyDescent="0.25">
      <c r="A77" s="5" t="s">
        <v>216</v>
      </c>
      <c r="B77" s="11">
        <v>0.624</v>
      </c>
      <c r="C77" s="12" t="s">
        <v>569</v>
      </c>
      <c r="D77" s="26" t="str">
        <f t="shared" si="3"/>
        <v>Tight Buffer Fiber</v>
      </c>
    </row>
    <row r="78" spans="1:13" x14ac:dyDescent="0.25">
      <c r="A78" s="5" t="s">
        <v>217</v>
      </c>
      <c r="B78" s="11">
        <v>0.624</v>
      </c>
      <c r="C78" s="1" t="str">
        <f t="shared" ref="C78:C83" si="8">$C$77</f>
        <v>https://www.leviton.com/en/docs/LevBT_IO_Riser_Premises_wArmorTek_PDRK-IO.pdf</v>
      </c>
      <c r="D78" s="26" t="str">
        <f t="shared" si="3"/>
        <v>Tight Buffer Fiber</v>
      </c>
    </row>
    <row r="79" spans="1:13" x14ac:dyDescent="0.25">
      <c r="A79" s="5" t="s">
        <v>218</v>
      </c>
      <c r="B79" s="4">
        <v>0.69</v>
      </c>
      <c r="C79" s="1" t="str">
        <f t="shared" si="8"/>
        <v>https://www.leviton.com/en/docs/LevBT_IO_Riser_Premises_wArmorTek_PDRK-IO.pdf</v>
      </c>
      <c r="D79" s="26" t="str">
        <f t="shared" si="3"/>
        <v>Tight Buffer Fiber</v>
      </c>
    </row>
    <row r="80" spans="1:13" x14ac:dyDescent="0.25">
      <c r="A80" s="5" t="s">
        <v>219</v>
      </c>
      <c r="B80" s="11">
        <v>0.96099999999999997</v>
      </c>
      <c r="C80" s="1" t="str">
        <f t="shared" si="8"/>
        <v>https://www.leviton.com/en/docs/LevBT_IO_Riser_Premises_wArmorTek_PDRK-IO.pdf</v>
      </c>
      <c r="D80" s="26" t="str">
        <f t="shared" si="3"/>
        <v>Tight Buffer Fiber</v>
      </c>
    </row>
    <row r="81" spans="1:5" x14ac:dyDescent="0.25">
      <c r="A81" s="5" t="s">
        <v>220</v>
      </c>
      <c r="B81" s="11">
        <v>0.96099999999999997</v>
      </c>
      <c r="C81" s="1" t="str">
        <f t="shared" si="8"/>
        <v>https://www.leviton.com/en/docs/LevBT_IO_Riser_Premises_wArmorTek_PDRK-IO.pdf</v>
      </c>
      <c r="D81" s="26" t="str">
        <f t="shared" si="3"/>
        <v>Tight Buffer Fiber</v>
      </c>
    </row>
    <row r="82" spans="1:5" x14ac:dyDescent="0.25">
      <c r="A82" s="5" t="s">
        <v>221</v>
      </c>
      <c r="B82" s="4">
        <v>1.08</v>
      </c>
      <c r="C82" s="1" t="str">
        <f t="shared" si="8"/>
        <v>https://www.leviton.com/en/docs/LevBT_IO_Riser_Premises_wArmorTek_PDRK-IO.pdf</v>
      </c>
      <c r="D82" s="26" t="str">
        <f t="shared" si="3"/>
        <v>Tight Buffer Fiber</v>
      </c>
    </row>
    <row r="83" spans="1:5" x14ac:dyDescent="0.25">
      <c r="A83" s="5" t="s">
        <v>222</v>
      </c>
      <c r="B83" s="11">
        <v>1.2649999999999999</v>
      </c>
      <c r="C83" s="1" t="str">
        <f t="shared" si="8"/>
        <v>https://www.leviton.com/en/docs/LevBT_IO_Riser_Premises_wArmorTek_PDRK-IO.pdf</v>
      </c>
      <c r="D83" s="26" t="str">
        <f t="shared" si="3"/>
        <v>Tight Buffer Fiber</v>
      </c>
    </row>
    <row r="84" spans="1:5" x14ac:dyDescent="0.25">
      <c r="A84" s="1" t="str">
        <f>""</f>
        <v/>
      </c>
      <c r="B84" s="11"/>
      <c r="D84" s="26" t="str">
        <f t="shared" si="3"/>
        <v>Tight Buffer Fiber</v>
      </c>
      <c r="E84" s="16" t="s">
        <v>532</v>
      </c>
    </row>
    <row r="85" spans="1:5" x14ac:dyDescent="0.25">
      <c r="A85" s="5" t="s">
        <v>223</v>
      </c>
      <c r="B85" s="11">
        <v>0.25600000000000001</v>
      </c>
      <c r="C85" s="12" t="s">
        <v>570</v>
      </c>
      <c r="D85" s="26" t="str">
        <f t="shared" si="3"/>
        <v>Tight Buffer Fiber</v>
      </c>
    </row>
    <row r="86" spans="1:5" x14ac:dyDescent="0.25">
      <c r="A86" s="5" t="s">
        <v>224</v>
      </c>
      <c r="B86" s="11">
        <v>0.27800000000000002</v>
      </c>
      <c r="C86" s="1" t="str">
        <f>$C$85</f>
        <v>https://www.leviton.com/en/docs/LevBT_IO_Riser_LSZH_Premises_PDRZ-IO.pdf</v>
      </c>
      <c r="D86" s="26" t="str">
        <f t="shared" si="3"/>
        <v>Tight Buffer Fiber</v>
      </c>
    </row>
    <row r="87" spans="1:5" x14ac:dyDescent="0.25">
      <c r="A87" s="5" t="s">
        <v>225</v>
      </c>
      <c r="B87" s="11">
        <v>0.32100000000000001</v>
      </c>
      <c r="C87" s="1" t="str">
        <f>$C$85</f>
        <v>https://www.leviton.com/en/docs/LevBT_IO_Riser_LSZH_Premises_PDRZ-IO.pdf</v>
      </c>
      <c r="D87" s="26" t="str">
        <f t="shared" si="3"/>
        <v>Tight Buffer Fiber</v>
      </c>
    </row>
    <row r="88" spans="1:5" x14ac:dyDescent="0.25">
      <c r="A88" s="5" t="s">
        <v>226</v>
      </c>
      <c r="B88" s="11">
        <v>0.55500000000000005</v>
      </c>
      <c r="C88" s="1" t="str">
        <f>$C$85</f>
        <v>https://www.leviton.com/en/docs/LevBT_IO_Riser_LSZH_Premises_PDRZ-IO.pdf</v>
      </c>
      <c r="D88" s="26" t="str">
        <f t="shared" si="3"/>
        <v>Tight Buffer Fiber</v>
      </c>
    </row>
    <row r="89" spans="1:5" x14ac:dyDescent="0.25">
      <c r="A89" s="5" t="s">
        <v>227</v>
      </c>
      <c r="B89" s="4">
        <v>0.59</v>
      </c>
      <c r="C89" s="1" t="str">
        <f>$C$85</f>
        <v>https://www.leviton.com/en/docs/LevBT_IO_Riser_LSZH_Premises_PDRZ-IO.pdf</v>
      </c>
      <c r="D89" s="26" t="str">
        <f t="shared" si="3"/>
        <v>Tight Buffer Fiber</v>
      </c>
    </row>
    <row r="90" spans="1:5" x14ac:dyDescent="0.25">
      <c r="A90" s="1" t="str">
        <f>""</f>
        <v/>
      </c>
      <c r="B90" s="11"/>
      <c r="D90" s="26" t="str">
        <f t="shared" si="3"/>
        <v>Tight Buffer Fiber</v>
      </c>
      <c r="E90" s="16" t="s">
        <v>532</v>
      </c>
    </row>
    <row r="91" spans="1:5" x14ac:dyDescent="0.25">
      <c r="A91" s="1" t="s">
        <v>284</v>
      </c>
      <c r="B91" s="11">
        <v>7.9000000000000001E-2</v>
      </c>
      <c r="C91" s="12" t="s">
        <v>571</v>
      </c>
      <c r="D91" s="26" t="str">
        <f t="shared" si="3"/>
        <v>Tight Buffer Fiber</v>
      </c>
    </row>
    <row r="92" spans="1:5" x14ac:dyDescent="0.25">
      <c r="A92" s="1" t="s">
        <v>285</v>
      </c>
      <c r="B92" s="4">
        <v>0.17</v>
      </c>
      <c r="C92" s="1" t="str">
        <f>$C$91</f>
        <v>https://www.leviton.com/en/docs/LevBT_IndoorPlenum_Interconnect_ICP.pdf</v>
      </c>
      <c r="D92" s="26" t="str">
        <f t="shared" si="3"/>
        <v>Tight Buffer Fiber</v>
      </c>
    </row>
    <row r="93" spans="1:5" x14ac:dyDescent="0.25">
      <c r="A93" s="1" t="s">
        <v>286</v>
      </c>
      <c r="B93" s="11">
        <v>0.16200000000000001</v>
      </c>
      <c r="C93" s="1" t="str">
        <f>$C$91</f>
        <v>https://www.leviton.com/en/docs/LevBT_IndoorPlenum_Interconnect_ICP.pdf</v>
      </c>
      <c r="D93" s="26" t="str">
        <f t="shared" si="3"/>
        <v>Tight Buffer Fiber</v>
      </c>
      <c r="E93" s="16" t="s">
        <v>288</v>
      </c>
    </row>
    <row r="94" spans="1:5" x14ac:dyDescent="0.25">
      <c r="A94" s="1" t="s">
        <v>287</v>
      </c>
      <c r="B94" s="11">
        <v>0.17</v>
      </c>
      <c r="C94" s="1" t="str">
        <f>$C$91</f>
        <v>https://www.leviton.com/en/docs/LevBT_IndoorPlenum_Interconnect_ICP.pdf</v>
      </c>
      <c r="D94" s="26" t="str">
        <f t="shared" si="3"/>
        <v>Tight Buffer Fiber</v>
      </c>
    </row>
    <row r="95" spans="1:5" x14ac:dyDescent="0.25">
      <c r="A95" s="1" t="s">
        <v>42</v>
      </c>
      <c r="B95" s="11">
        <v>0.16800000000000001</v>
      </c>
      <c r="C95" s="12" t="s">
        <v>572</v>
      </c>
      <c r="D95" s="26" t="str">
        <f t="shared" si="3"/>
        <v>Tight Buffer Fiber</v>
      </c>
    </row>
    <row r="96" spans="1:5" x14ac:dyDescent="0.25">
      <c r="A96" s="1" t="s">
        <v>43</v>
      </c>
      <c r="B96" s="14">
        <v>0.2</v>
      </c>
      <c r="C96" s="1" t="str">
        <f t="shared" ref="C96:C102" si="9">$C$95</f>
        <v>https://www.leviton.com/en/docs/LevBT_Indoor_Plenum_Premises_PDP.pdf</v>
      </c>
      <c r="D96" s="26" t="str">
        <f t="shared" si="3"/>
        <v>Tight Buffer Fiber</v>
      </c>
    </row>
    <row r="97" spans="1:5" x14ac:dyDescent="0.25">
      <c r="A97" s="5" t="s">
        <v>44</v>
      </c>
      <c r="B97" s="11">
        <v>0.26500000000000001</v>
      </c>
      <c r="C97" s="1" t="str">
        <f t="shared" si="9"/>
        <v>https://www.leviton.com/en/docs/LevBT_Indoor_Plenum_Premises_PDP.pdf</v>
      </c>
      <c r="D97" s="26" t="str">
        <f t="shared" si="3"/>
        <v>Tight Buffer Fiber</v>
      </c>
    </row>
    <row r="98" spans="1:5" x14ac:dyDescent="0.25">
      <c r="A98" s="5" t="s">
        <v>290</v>
      </c>
      <c r="B98" s="11">
        <v>0.496</v>
      </c>
      <c r="C98" s="1" t="str">
        <f t="shared" si="9"/>
        <v>https://www.leviton.com/en/docs/LevBT_Indoor_Plenum_Premises_PDP.pdf</v>
      </c>
      <c r="D98" s="26" t="str">
        <f t="shared" si="3"/>
        <v>Tight Buffer Fiber</v>
      </c>
    </row>
    <row r="99" spans="1:5" x14ac:dyDescent="0.25">
      <c r="A99" s="5" t="s">
        <v>45</v>
      </c>
      <c r="B99" s="11">
        <v>0.55800000000000005</v>
      </c>
      <c r="C99" s="1" t="str">
        <f t="shared" si="9"/>
        <v>https://www.leviton.com/en/docs/LevBT_Indoor_Plenum_Premises_PDP.pdf</v>
      </c>
      <c r="D99" s="26" t="str">
        <f t="shared" si="3"/>
        <v>Tight Buffer Fiber</v>
      </c>
    </row>
    <row r="100" spans="1:5" x14ac:dyDescent="0.25">
      <c r="A100" s="5" t="s">
        <v>46</v>
      </c>
      <c r="B100" s="11">
        <v>0.67100000000000004</v>
      </c>
      <c r="C100" s="1" t="str">
        <f t="shared" si="9"/>
        <v>https://www.leviton.com/en/docs/LevBT_Indoor_Plenum_Premises_PDP.pdf</v>
      </c>
      <c r="D100" s="26" t="str">
        <f t="shared" si="3"/>
        <v>Tight Buffer Fiber</v>
      </c>
    </row>
    <row r="101" spans="1:5" x14ac:dyDescent="0.25">
      <c r="A101" s="5" t="s">
        <v>291</v>
      </c>
      <c r="B101" s="11">
        <v>0.85899999999999999</v>
      </c>
      <c r="C101" s="1" t="str">
        <f t="shared" si="9"/>
        <v>https://www.leviton.com/en/docs/LevBT_Indoor_Plenum_Premises_PDP.pdf</v>
      </c>
      <c r="D101" s="26" t="str">
        <f t="shared" ref="D101:D164" si="10">$I$4</f>
        <v>Tight Buffer Fiber</v>
      </c>
    </row>
    <row r="102" spans="1:5" x14ac:dyDescent="0.25">
      <c r="A102" s="5" t="s">
        <v>47</v>
      </c>
      <c r="B102" s="11">
        <v>0.89600000000000002</v>
      </c>
      <c r="C102" s="1" t="str">
        <f t="shared" si="9"/>
        <v>https://www.leviton.com/en/docs/LevBT_Indoor_Plenum_Premises_PDP.pdf</v>
      </c>
      <c r="D102" s="26" t="str">
        <f t="shared" si="10"/>
        <v>Tight Buffer Fiber</v>
      </c>
    </row>
    <row r="103" spans="1:5" x14ac:dyDescent="0.25">
      <c r="A103" s="1" t="str">
        <f>""</f>
        <v/>
      </c>
      <c r="B103" s="11"/>
      <c r="D103" s="26" t="str">
        <f t="shared" si="10"/>
        <v>Tight Buffer Fiber</v>
      </c>
      <c r="E103" s="16" t="s">
        <v>532</v>
      </c>
    </row>
    <row r="104" spans="1:5" x14ac:dyDescent="0.25">
      <c r="A104" s="5" t="s">
        <v>62</v>
      </c>
      <c r="B104" s="11">
        <v>0.495</v>
      </c>
      <c r="C104" s="12" t="s">
        <v>564</v>
      </c>
      <c r="D104" s="26" t="str">
        <f t="shared" si="10"/>
        <v>Tight Buffer Fiber</v>
      </c>
    </row>
    <row r="105" spans="1:5" x14ac:dyDescent="0.25">
      <c r="A105" s="5" t="s">
        <v>55</v>
      </c>
      <c r="B105" s="11">
        <v>0.52300000000000002</v>
      </c>
      <c r="C105" s="1" t="str">
        <f t="shared" ref="C105:C111" si="11">$C$104</f>
        <v>https://www.leviton.com/en/docs/LevBT_IO_Plenum_Premises_wArmorTek_PDPK-IO.pdf</v>
      </c>
      <c r="D105" s="26" t="str">
        <f t="shared" si="10"/>
        <v>Tight Buffer Fiber</v>
      </c>
    </row>
    <row r="106" spans="1:5" x14ac:dyDescent="0.25">
      <c r="A106" s="5" t="s">
        <v>63</v>
      </c>
      <c r="B106" s="11">
        <v>0.58399999999999996</v>
      </c>
      <c r="C106" s="1" t="str">
        <f t="shared" si="11"/>
        <v>https://www.leviton.com/en/docs/LevBT_IO_Plenum_Premises_wArmorTek_PDPK-IO.pdf</v>
      </c>
      <c r="D106" s="26" t="str">
        <f t="shared" si="10"/>
        <v>Tight Buffer Fiber</v>
      </c>
    </row>
    <row r="107" spans="1:5" x14ac:dyDescent="0.25">
      <c r="A107" s="5" t="s">
        <v>56</v>
      </c>
      <c r="B107" s="11">
        <v>0.82099999999999995</v>
      </c>
      <c r="C107" s="1" t="str">
        <f t="shared" si="11"/>
        <v>https://www.leviton.com/en/docs/LevBT_IO_Plenum_Premises_wArmorTek_PDPK-IO.pdf</v>
      </c>
      <c r="D107" s="26" t="str">
        <f t="shared" si="10"/>
        <v>Tight Buffer Fiber</v>
      </c>
    </row>
    <row r="108" spans="1:5" x14ac:dyDescent="0.25">
      <c r="A108" s="5" t="s">
        <v>57</v>
      </c>
      <c r="B108" s="11">
        <v>0.92100000000000004</v>
      </c>
      <c r="C108" s="1" t="str">
        <f t="shared" si="11"/>
        <v>https://www.leviton.com/en/docs/LevBT_IO_Plenum_Premises_wArmorTek_PDPK-IO.pdf</v>
      </c>
      <c r="D108" s="26" t="str">
        <f t="shared" si="10"/>
        <v>Tight Buffer Fiber</v>
      </c>
    </row>
    <row r="109" spans="1:5" x14ac:dyDescent="0.25">
      <c r="A109" s="5" t="s">
        <v>66</v>
      </c>
      <c r="B109" s="11">
        <v>0.97399999999999998</v>
      </c>
      <c r="C109" s="1" t="str">
        <f t="shared" si="11"/>
        <v>https://www.leviton.com/en/docs/LevBT_IO_Plenum_Premises_wArmorTek_PDPK-IO.pdf</v>
      </c>
      <c r="D109" s="26" t="str">
        <f t="shared" si="10"/>
        <v>Tight Buffer Fiber</v>
      </c>
    </row>
    <row r="110" spans="1:5" x14ac:dyDescent="0.25">
      <c r="A110" s="5" t="s">
        <v>292</v>
      </c>
      <c r="B110" s="11">
        <v>1.2250000000000001</v>
      </c>
      <c r="C110" s="1" t="str">
        <f t="shared" si="11"/>
        <v>https://www.leviton.com/en/docs/LevBT_IO_Plenum_Premises_wArmorTek_PDPK-IO.pdf</v>
      </c>
      <c r="D110" s="26" t="str">
        <f t="shared" si="10"/>
        <v>Tight Buffer Fiber</v>
      </c>
    </row>
    <row r="111" spans="1:5" x14ac:dyDescent="0.25">
      <c r="A111" s="5" t="s">
        <v>67</v>
      </c>
      <c r="B111" s="11">
        <v>1.2250000000000001</v>
      </c>
      <c r="C111" s="1" t="str">
        <f t="shared" si="11"/>
        <v>https://www.leviton.com/en/docs/LevBT_IO_Plenum_Premises_wArmorTek_PDPK-IO.pdf</v>
      </c>
      <c r="D111" s="26" t="str">
        <f t="shared" si="10"/>
        <v>Tight Buffer Fiber</v>
      </c>
    </row>
    <row r="112" spans="1:5" x14ac:dyDescent="0.25">
      <c r="A112" s="1" t="str">
        <f>""</f>
        <v/>
      </c>
      <c r="B112" s="11"/>
      <c r="D112" s="26" t="str">
        <f t="shared" si="10"/>
        <v>Tight Buffer Fiber</v>
      </c>
      <c r="E112" s="16" t="s">
        <v>532</v>
      </c>
    </row>
    <row r="113" spans="1:5" x14ac:dyDescent="0.25">
      <c r="A113" s="1" t="s">
        <v>293</v>
      </c>
      <c r="B113" s="11">
        <v>7.9000000000000001E-2</v>
      </c>
      <c r="C113" s="12" t="s">
        <v>573</v>
      </c>
      <c r="D113" s="26" t="str">
        <f t="shared" si="10"/>
        <v>Tight Buffer Fiber</v>
      </c>
    </row>
    <row r="114" spans="1:5" x14ac:dyDescent="0.25">
      <c r="A114" s="1" t="s">
        <v>294</v>
      </c>
      <c r="B114" s="11">
        <v>0.187</v>
      </c>
      <c r="C114" s="1" t="str">
        <f>$C$113</f>
        <v>https://www.leviton.com/en/docs/LevBT_IndoorRiser_Interconnect_ICR.pdf</v>
      </c>
      <c r="D114" s="26" t="str">
        <f t="shared" si="10"/>
        <v>Tight Buffer Fiber</v>
      </c>
    </row>
    <row r="115" spans="1:5" x14ac:dyDescent="0.25">
      <c r="A115" s="1" t="s">
        <v>295</v>
      </c>
      <c r="B115" s="11">
        <v>0.16200000000000001</v>
      </c>
      <c r="C115" s="1" t="str">
        <f>$C$113</f>
        <v>https://www.leviton.com/en/docs/LevBT_IndoorRiser_Interconnect_ICR.pdf</v>
      </c>
      <c r="D115" s="26" t="str">
        <f t="shared" si="10"/>
        <v>Tight Buffer Fiber</v>
      </c>
      <c r="E115" s="16" t="s">
        <v>288</v>
      </c>
    </row>
    <row r="116" spans="1:5" x14ac:dyDescent="0.25">
      <c r="A116" s="1" t="s">
        <v>296</v>
      </c>
      <c r="B116" s="11">
        <v>0.187</v>
      </c>
      <c r="C116" s="1" t="str">
        <f>$C$113</f>
        <v>https://www.leviton.com/en/docs/LevBT_IndoorRiser_Interconnect_ICR.pdf</v>
      </c>
      <c r="D116" s="26" t="str">
        <f t="shared" si="10"/>
        <v>Tight Buffer Fiber</v>
      </c>
    </row>
    <row r="117" spans="1:5" x14ac:dyDescent="0.25">
      <c r="A117" s="1" t="s">
        <v>48</v>
      </c>
      <c r="B117" s="11">
        <v>0.224</v>
      </c>
      <c r="C117" s="12" t="s">
        <v>574</v>
      </c>
      <c r="D117" s="26" t="str">
        <f t="shared" si="10"/>
        <v>Tight Buffer Fiber</v>
      </c>
    </row>
    <row r="118" spans="1:5" x14ac:dyDescent="0.25">
      <c r="A118" s="1" t="s">
        <v>49</v>
      </c>
      <c r="B118" s="11">
        <v>0.246</v>
      </c>
      <c r="C118" s="1" t="str">
        <f t="shared" ref="C118:C124" si="12">$C$117</f>
        <v>https://www.leviton.com/en/docs/LevBT_IndoorRiser_Premises_PDR.pdf</v>
      </c>
      <c r="D118" s="26" t="str">
        <f t="shared" si="10"/>
        <v>Tight Buffer Fiber</v>
      </c>
    </row>
    <row r="119" spans="1:5" x14ac:dyDescent="0.25">
      <c r="A119" s="5" t="s">
        <v>50</v>
      </c>
      <c r="B119" s="11">
        <v>0.33500000000000002</v>
      </c>
      <c r="C119" s="1" t="str">
        <f t="shared" si="12"/>
        <v>https://www.leviton.com/en/docs/LevBT_IndoorRiser_Premises_PDR.pdf</v>
      </c>
      <c r="D119" s="26" t="str">
        <f t="shared" si="10"/>
        <v>Tight Buffer Fiber</v>
      </c>
    </row>
    <row r="120" spans="1:5" x14ac:dyDescent="0.25">
      <c r="A120" s="5" t="s">
        <v>297</v>
      </c>
      <c r="B120" s="11">
        <v>0.55500000000000005</v>
      </c>
      <c r="C120" s="1" t="str">
        <f t="shared" si="12"/>
        <v>https://www.leviton.com/en/docs/LevBT_IndoorRiser_Premises_PDR.pdf</v>
      </c>
      <c r="D120" s="26" t="str">
        <f t="shared" si="10"/>
        <v>Tight Buffer Fiber</v>
      </c>
    </row>
    <row r="121" spans="1:5" x14ac:dyDescent="0.25">
      <c r="A121" s="5" t="s">
        <v>51</v>
      </c>
      <c r="B121" s="4">
        <v>0.59</v>
      </c>
      <c r="C121" s="1" t="str">
        <f t="shared" si="12"/>
        <v>https://www.leviton.com/en/docs/LevBT_IndoorRiser_Premises_PDR.pdf</v>
      </c>
      <c r="D121" s="26" t="str">
        <f t="shared" si="10"/>
        <v>Tight Buffer Fiber</v>
      </c>
    </row>
    <row r="122" spans="1:5" x14ac:dyDescent="0.25">
      <c r="A122" s="5" t="s">
        <v>52</v>
      </c>
      <c r="B122" s="11">
        <v>0.73199999999999998</v>
      </c>
      <c r="C122" s="1" t="str">
        <f t="shared" si="12"/>
        <v>https://www.leviton.com/en/docs/LevBT_IndoorRiser_Premises_PDR.pdf</v>
      </c>
      <c r="D122" s="26" t="str">
        <f t="shared" si="10"/>
        <v>Tight Buffer Fiber</v>
      </c>
    </row>
    <row r="123" spans="1:5" x14ac:dyDescent="0.25">
      <c r="A123" s="5" t="s">
        <v>53</v>
      </c>
      <c r="B123" s="4">
        <v>0.88</v>
      </c>
      <c r="C123" s="1" t="str">
        <f t="shared" si="12"/>
        <v>https://www.leviton.com/en/docs/LevBT_IndoorRiser_Premises_PDR.pdf</v>
      </c>
      <c r="D123" s="26" t="str">
        <f t="shared" si="10"/>
        <v>Tight Buffer Fiber</v>
      </c>
    </row>
    <row r="124" spans="1:5" x14ac:dyDescent="0.25">
      <c r="A124" s="5" t="s">
        <v>54</v>
      </c>
      <c r="B124" s="4">
        <v>0.94</v>
      </c>
      <c r="C124" s="1" t="str">
        <f t="shared" si="12"/>
        <v>https://www.leviton.com/en/docs/LevBT_IndoorRiser_Premises_PDR.pdf</v>
      </c>
      <c r="D124" s="26" t="str">
        <f t="shared" si="10"/>
        <v>Tight Buffer Fiber</v>
      </c>
    </row>
    <row r="125" spans="1:5" x14ac:dyDescent="0.25">
      <c r="A125" s="1" t="str">
        <f>""</f>
        <v/>
      </c>
      <c r="B125" s="11"/>
      <c r="D125" s="26" t="str">
        <f t="shared" si="10"/>
        <v>Tight Buffer Fiber</v>
      </c>
      <c r="E125" s="16" t="s">
        <v>532</v>
      </c>
    </row>
    <row r="126" spans="1:5" x14ac:dyDescent="0.25">
      <c r="A126" s="5" t="s">
        <v>298</v>
      </c>
      <c r="B126" s="11">
        <v>0.624</v>
      </c>
      <c r="C126" s="12" t="s">
        <v>575</v>
      </c>
      <c r="D126" s="26" t="str">
        <f t="shared" si="10"/>
        <v>Tight Buffer Fiber</v>
      </c>
    </row>
    <row r="127" spans="1:5" x14ac:dyDescent="0.25">
      <c r="A127" s="5" t="s">
        <v>299</v>
      </c>
      <c r="B127" s="11">
        <v>0.624</v>
      </c>
      <c r="C127" s="1" t="str">
        <f t="shared" ref="C127:C133" si="13">$C$126</f>
        <v>https://www.leviton.com/en/docs/LevBT_IndoorRiser_Premises_wArmorTek_PDRK.pdf</v>
      </c>
      <c r="D127" s="26" t="str">
        <f t="shared" si="10"/>
        <v>Tight Buffer Fiber</v>
      </c>
    </row>
    <row r="128" spans="1:5" x14ac:dyDescent="0.25">
      <c r="A128" s="5" t="s">
        <v>58</v>
      </c>
      <c r="B128" s="4">
        <v>0.69</v>
      </c>
      <c r="C128" s="1" t="str">
        <f t="shared" si="13"/>
        <v>https://www.leviton.com/en/docs/LevBT_IndoorRiser_Premises_wArmorTek_PDRK.pdf</v>
      </c>
      <c r="D128" s="26" t="str">
        <f t="shared" si="10"/>
        <v>Tight Buffer Fiber</v>
      </c>
    </row>
    <row r="129" spans="1:5" x14ac:dyDescent="0.25">
      <c r="A129" s="5" t="s">
        <v>300</v>
      </c>
      <c r="B129" s="11">
        <v>0.96099999999999997</v>
      </c>
      <c r="C129" s="1" t="str">
        <f t="shared" si="13"/>
        <v>https://www.leviton.com/en/docs/LevBT_IndoorRiser_Premises_wArmorTek_PDRK.pdf</v>
      </c>
      <c r="D129" s="26" t="str">
        <f t="shared" si="10"/>
        <v>Tight Buffer Fiber</v>
      </c>
    </row>
    <row r="130" spans="1:5" x14ac:dyDescent="0.25">
      <c r="A130" s="5" t="s">
        <v>64</v>
      </c>
      <c r="B130" s="11">
        <v>0.96099999999999997</v>
      </c>
      <c r="C130" s="1" t="str">
        <f t="shared" si="13"/>
        <v>https://www.leviton.com/en/docs/LevBT_IndoorRiser_Premises_wArmorTek_PDRK.pdf</v>
      </c>
      <c r="D130" s="26" t="str">
        <f t="shared" si="10"/>
        <v>Tight Buffer Fiber</v>
      </c>
    </row>
    <row r="131" spans="1:5" x14ac:dyDescent="0.25">
      <c r="A131" s="5" t="s">
        <v>59</v>
      </c>
      <c r="B131" s="4">
        <v>1.08</v>
      </c>
      <c r="C131" s="1" t="str">
        <f t="shared" si="13"/>
        <v>https://www.leviton.com/en/docs/LevBT_IndoorRiser_Premises_wArmorTek_PDRK.pdf</v>
      </c>
      <c r="D131" s="26" t="str">
        <f t="shared" si="10"/>
        <v>Tight Buffer Fiber</v>
      </c>
    </row>
    <row r="132" spans="1:5" x14ac:dyDescent="0.25">
      <c r="A132" s="5" t="s">
        <v>301</v>
      </c>
      <c r="B132" s="11">
        <v>1.2649999999999999</v>
      </c>
      <c r="C132" s="1" t="str">
        <f t="shared" si="13"/>
        <v>https://www.leviton.com/en/docs/LevBT_IndoorRiser_Premises_wArmorTek_PDRK.pdf</v>
      </c>
      <c r="D132" s="26" t="str">
        <f t="shared" si="10"/>
        <v>Tight Buffer Fiber</v>
      </c>
    </row>
    <row r="133" spans="1:5" x14ac:dyDescent="0.25">
      <c r="A133" s="5" t="s">
        <v>65</v>
      </c>
      <c r="B133" s="11">
        <v>1.2649999999999999</v>
      </c>
      <c r="C133" s="1" t="str">
        <f t="shared" si="13"/>
        <v>https://www.leviton.com/en/docs/LevBT_IndoorRiser_Premises_wArmorTek_PDRK.pdf</v>
      </c>
      <c r="D133" s="26" t="str">
        <f t="shared" si="10"/>
        <v>Tight Buffer Fiber</v>
      </c>
    </row>
    <row r="134" spans="1:5" x14ac:dyDescent="0.25">
      <c r="A134" s="1" t="str">
        <f>""</f>
        <v/>
      </c>
      <c r="B134" s="11"/>
      <c r="D134" s="26" t="str">
        <f t="shared" si="10"/>
        <v>Tight Buffer Fiber</v>
      </c>
      <c r="E134" s="16" t="s">
        <v>532</v>
      </c>
    </row>
    <row r="135" spans="1:5" x14ac:dyDescent="0.25">
      <c r="A135" s="1" t="s">
        <v>307</v>
      </c>
      <c r="B135" s="11">
        <v>0.25600000000000001</v>
      </c>
      <c r="C135" s="12" t="s">
        <v>576</v>
      </c>
      <c r="D135" s="26" t="str">
        <f t="shared" si="10"/>
        <v>Tight Buffer Fiber</v>
      </c>
    </row>
    <row r="136" spans="1:5" x14ac:dyDescent="0.25">
      <c r="A136" s="1" t="s">
        <v>308</v>
      </c>
      <c r="B136" s="11">
        <v>0.27800000000000002</v>
      </c>
      <c r="C136" s="1" t="str">
        <f>$C$135</f>
        <v>https://www.leviton.com/en/docs/LevBT_Indoor_LSZH_Riser_Premises_PDRZ.pdf</v>
      </c>
      <c r="D136" s="26" t="str">
        <f t="shared" si="10"/>
        <v>Tight Buffer Fiber</v>
      </c>
    </row>
    <row r="137" spans="1:5" x14ac:dyDescent="0.25">
      <c r="A137" s="5" t="s">
        <v>309</v>
      </c>
      <c r="B137" s="11">
        <v>0.32100000000000001</v>
      </c>
      <c r="C137" s="1" t="str">
        <f>$C$135</f>
        <v>https://www.leviton.com/en/docs/LevBT_Indoor_LSZH_Riser_Premises_PDRZ.pdf</v>
      </c>
      <c r="D137" s="26" t="str">
        <f t="shared" si="10"/>
        <v>Tight Buffer Fiber</v>
      </c>
    </row>
    <row r="138" spans="1:5" x14ac:dyDescent="0.25">
      <c r="A138" s="5" t="s">
        <v>310</v>
      </c>
      <c r="B138" s="11">
        <v>0.55500000000000005</v>
      </c>
      <c r="C138" s="1" t="str">
        <f>$C$135</f>
        <v>https://www.leviton.com/en/docs/LevBT_Indoor_LSZH_Riser_Premises_PDRZ.pdf</v>
      </c>
      <c r="D138" s="26" t="str">
        <f t="shared" si="10"/>
        <v>Tight Buffer Fiber</v>
      </c>
    </row>
    <row r="139" spans="1:5" x14ac:dyDescent="0.25">
      <c r="A139" s="5" t="s">
        <v>311</v>
      </c>
      <c r="B139" s="4">
        <v>0.59</v>
      </c>
      <c r="C139" s="1" t="str">
        <f>$C$135</f>
        <v>https://www.leviton.com/en/docs/LevBT_Indoor_LSZH_Riser_Premises_PDRZ.pdf</v>
      </c>
      <c r="D139" s="26" t="str">
        <f t="shared" si="10"/>
        <v>Tight Buffer Fiber</v>
      </c>
    </row>
    <row r="140" spans="1:5" x14ac:dyDescent="0.25">
      <c r="A140" s="1" t="str">
        <f>""</f>
        <v/>
      </c>
      <c r="B140" s="11"/>
      <c r="D140" s="26" t="str">
        <f t="shared" si="10"/>
        <v>Tight Buffer Fiber</v>
      </c>
      <c r="E140" s="16" t="s">
        <v>532</v>
      </c>
    </row>
    <row r="141" spans="1:5" x14ac:dyDescent="0.25">
      <c r="A141" s="5" t="s">
        <v>302</v>
      </c>
      <c r="B141" s="11">
        <v>0.65600000000000003</v>
      </c>
      <c r="C141" s="12" t="s">
        <v>577</v>
      </c>
      <c r="D141" s="26" t="str">
        <f t="shared" si="10"/>
        <v>Tight Buffer Fiber</v>
      </c>
    </row>
    <row r="142" spans="1:5" x14ac:dyDescent="0.25">
      <c r="A142" s="5" t="s">
        <v>303</v>
      </c>
      <c r="B142" s="11">
        <v>0.65600000000000003</v>
      </c>
      <c r="C142" s="1" t="str">
        <f>$C$141</f>
        <v>https://www.leviton.com/en/docs/LevBT_Indoor_LSZH_Riser_Premises_wArmorTek_PDRZK.pdf</v>
      </c>
      <c r="D142" s="26" t="str">
        <f t="shared" si="10"/>
        <v>Tight Buffer Fiber</v>
      </c>
    </row>
    <row r="143" spans="1:5" x14ac:dyDescent="0.25">
      <c r="A143" s="5" t="s">
        <v>304</v>
      </c>
      <c r="B143" s="11">
        <v>0.69599999999999995</v>
      </c>
      <c r="C143" s="1" t="str">
        <f>$C$141</f>
        <v>https://www.leviton.com/en/docs/LevBT_Indoor_LSZH_Riser_Premises_wArmorTek_PDRZK.pdf</v>
      </c>
      <c r="D143" s="26" t="str">
        <f t="shared" si="10"/>
        <v>Tight Buffer Fiber</v>
      </c>
    </row>
    <row r="144" spans="1:5" x14ac:dyDescent="0.25">
      <c r="A144" s="5" t="s">
        <v>305</v>
      </c>
      <c r="B144" s="11">
        <v>1.0049999999999999</v>
      </c>
      <c r="C144" s="1" t="str">
        <f>$C$141</f>
        <v>https://www.leviton.com/en/docs/LevBT_Indoor_LSZH_Riser_Premises_wArmorTek_PDRZK.pdf</v>
      </c>
      <c r="D144" s="26" t="str">
        <f t="shared" si="10"/>
        <v>Tight Buffer Fiber</v>
      </c>
    </row>
    <row r="145" spans="1:5" x14ac:dyDescent="0.25">
      <c r="A145" s="5" t="s">
        <v>306</v>
      </c>
      <c r="B145" s="11">
        <v>1.0049999999999999</v>
      </c>
      <c r="C145" s="1" t="str">
        <f>$C$141</f>
        <v>https://www.leviton.com/en/docs/LevBT_Indoor_LSZH_Riser_Premises_wArmorTek_PDRZK.pdf</v>
      </c>
      <c r="D145" s="26" t="str">
        <f t="shared" si="10"/>
        <v>Tight Buffer Fiber</v>
      </c>
    </row>
    <row r="146" spans="1:5" x14ac:dyDescent="0.25">
      <c r="A146" s="1" t="str">
        <f>""</f>
        <v/>
      </c>
      <c r="B146" s="11"/>
      <c r="D146" s="26" t="str">
        <f t="shared" si="10"/>
        <v>Tight Buffer Fiber</v>
      </c>
      <c r="E146" s="16" t="s">
        <v>532</v>
      </c>
    </row>
    <row r="147" spans="1:5" x14ac:dyDescent="0.25">
      <c r="A147" s="5" t="s">
        <v>312</v>
      </c>
      <c r="B147" s="11">
        <v>0.23499999999999999</v>
      </c>
      <c r="C147" s="12" t="s">
        <v>578</v>
      </c>
      <c r="D147" s="26" t="str">
        <f t="shared" si="10"/>
        <v>Tight Buffer Fiber</v>
      </c>
    </row>
    <row r="148" spans="1:5" x14ac:dyDescent="0.25">
      <c r="A148" s="5" t="s">
        <v>313</v>
      </c>
      <c r="B148" s="11">
        <v>0.26400000000000001</v>
      </c>
      <c r="C148" s="1" t="str">
        <f t="shared" ref="C148:C156" si="14">$C$147</f>
        <v>https://www.leviton.com/en/docs/LevBT_IndoorPlenum_TightBuffer_HD-Breakout_HDP.pdf</v>
      </c>
      <c r="D148" s="26" t="str">
        <f t="shared" si="10"/>
        <v>Tight Buffer Fiber</v>
      </c>
    </row>
    <row r="149" spans="1:5" x14ac:dyDescent="0.25">
      <c r="A149" s="5" t="s">
        <v>314</v>
      </c>
      <c r="B149" s="11">
        <v>0.317</v>
      </c>
      <c r="C149" s="1" t="str">
        <f t="shared" si="14"/>
        <v>https://www.leviton.com/en/docs/LevBT_IndoorPlenum_TightBuffer_HD-Breakout_HDP.pdf</v>
      </c>
      <c r="D149" s="26" t="str">
        <f t="shared" si="10"/>
        <v>Tight Buffer Fiber</v>
      </c>
    </row>
    <row r="150" spans="1:5" x14ac:dyDescent="0.25">
      <c r="A150" s="5" t="s">
        <v>315</v>
      </c>
      <c r="B150" s="11">
        <v>0.36799999999999999</v>
      </c>
      <c r="C150" s="1" t="str">
        <f t="shared" si="14"/>
        <v>https://www.leviton.com/en/docs/LevBT_IndoorPlenum_TightBuffer_HD-Breakout_HDP.pdf</v>
      </c>
      <c r="D150" s="26" t="str">
        <f t="shared" si="10"/>
        <v>Tight Buffer Fiber</v>
      </c>
    </row>
    <row r="151" spans="1:5" x14ac:dyDescent="0.25">
      <c r="A151" s="5" t="s">
        <v>316</v>
      </c>
      <c r="B151" s="11">
        <v>0.47199999999999998</v>
      </c>
      <c r="C151" s="1" t="str">
        <f t="shared" si="14"/>
        <v>https://www.leviton.com/en/docs/LevBT_IndoorPlenum_TightBuffer_HD-Breakout_HDP.pdf</v>
      </c>
      <c r="D151" s="26" t="str">
        <f t="shared" si="10"/>
        <v>Tight Buffer Fiber</v>
      </c>
    </row>
    <row r="152" spans="1:5" x14ac:dyDescent="0.25">
      <c r="A152" s="5" t="s">
        <v>317</v>
      </c>
      <c r="B152" s="11">
        <v>0.47899999999999998</v>
      </c>
      <c r="C152" s="1" t="str">
        <f t="shared" si="14"/>
        <v>https://www.leviton.com/en/docs/LevBT_IndoorPlenum_TightBuffer_HD-Breakout_HDP.pdf</v>
      </c>
      <c r="D152" s="26" t="str">
        <f t="shared" si="10"/>
        <v>Tight Buffer Fiber</v>
      </c>
    </row>
    <row r="153" spans="1:5" x14ac:dyDescent="0.25">
      <c r="A153" s="5" t="s">
        <v>318</v>
      </c>
      <c r="B153" s="11">
        <v>0.47899999999999998</v>
      </c>
      <c r="C153" s="1" t="str">
        <f t="shared" si="14"/>
        <v>https://www.leviton.com/en/docs/LevBT_IndoorPlenum_TightBuffer_HD-Breakout_HDP.pdf</v>
      </c>
      <c r="D153" s="26" t="str">
        <f t="shared" si="10"/>
        <v>Tight Buffer Fiber</v>
      </c>
    </row>
    <row r="154" spans="1:5" x14ac:dyDescent="0.25">
      <c r="A154" s="5" t="s">
        <v>319</v>
      </c>
      <c r="B154" s="11">
        <v>0.55600000000000005</v>
      </c>
      <c r="C154" s="1" t="str">
        <f t="shared" si="14"/>
        <v>https://www.leviton.com/en/docs/LevBT_IndoorPlenum_TightBuffer_HD-Breakout_HDP.pdf</v>
      </c>
      <c r="D154" s="26" t="str">
        <f t="shared" si="10"/>
        <v>Tight Buffer Fiber</v>
      </c>
    </row>
    <row r="155" spans="1:5" x14ac:dyDescent="0.25">
      <c r="A155" s="5" t="s">
        <v>320</v>
      </c>
      <c r="B155" s="11">
        <v>0.64100000000000001</v>
      </c>
      <c r="C155" s="1" t="str">
        <f t="shared" si="14"/>
        <v>https://www.leviton.com/en/docs/LevBT_IndoorPlenum_TightBuffer_HD-Breakout_HDP.pdf</v>
      </c>
      <c r="D155" s="26" t="str">
        <f t="shared" si="10"/>
        <v>Tight Buffer Fiber</v>
      </c>
    </row>
    <row r="156" spans="1:5" x14ac:dyDescent="0.25">
      <c r="A156" s="5" t="s">
        <v>321</v>
      </c>
      <c r="B156" s="11">
        <v>0.64100000000000001</v>
      </c>
      <c r="C156" s="1" t="str">
        <f t="shared" si="14"/>
        <v>https://www.leviton.com/en/docs/LevBT_IndoorPlenum_TightBuffer_HD-Breakout_HDP.pdf</v>
      </c>
      <c r="D156" s="26" t="str">
        <f t="shared" si="10"/>
        <v>Tight Buffer Fiber</v>
      </c>
    </row>
    <row r="157" spans="1:5" x14ac:dyDescent="0.25">
      <c r="A157" s="1" t="str">
        <f>""</f>
        <v/>
      </c>
      <c r="B157" s="11"/>
      <c r="D157" s="26" t="str">
        <f t="shared" si="10"/>
        <v>Tight Buffer Fiber</v>
      </c>
      <c r="E157" s="16" t="s">
        <v>532</v>
      </c>
    </row>
    <row r="158" spans="1:5" x14ac:dyDescent="0.25">
      <c r="A158" s="5" t="s">
        <v>322</v>
      </c>
      <c r="B158" s="11">
        <v>0.59599999999999997</v>
      </c>
      <c r="C158" s="12" t="s">
        <v>579</v>
      </c>
      <c r="D158" s="26" t="str">
        <f t="shared" si="10"/>
        <v>Tight Buffer Fiber</v>
      </c>
    </row>
    <row r="159" spans="1:5" x14ac:dyDescent="0.25">
      <c r="A159" s="5" t="s">
        <v>323</v>
      </c>
      <c r="B159" s="11">
        <v>0.59599999999999997</v>
      </c>
      <c r="C159" s="1" t="str">
        <f t="shared" ref="C159:C167" si="15">$C$158</f>
        <v>https://www.leviton.com/en/docs/LevBT_IndoorPlenum_HD-Breakout_wArmorTek_HDPK.pdf</v>
      </c>
      <c r="D159" s="26" t="str">
        <f t="shared" si="10"/>
        <v>Tight Buffer Fiber</v>
      </c>
    </row>
    <row r="160" spans="1:5" x14ac:dyDescent="0.25">
      <c r="A160" s="5" t="s">
        <v>324</v>
      </c>
      <c r="B160" s="11">
        <v>0.67600000000000005</v>
      </c>
      <c r="C160" s="1" t="str">
        <f t="shared" si="15"/>
        <v>https://www.leviton.com/en/docs/LevBT_IndoorPlenum_HD-Breakout_wArmorTek_HDPK.pdf</v>
      </c>
      <c r="D160" s="26" t="str">
        <f t="shared" si="10"/>
        <v>Tight Buffer Fiber</v>
      </c>
    </row>
    <row r="161" spans="1:5" x14ac:dyDescent="0.25">
      <c r="A161" s="5" t="s">
        <v>325</v>
      </c>
      <c r="B161" s="11">
        <v>0.72599999999999998</v>
      </c>
      <c r="C161" s="1" t="str">
        <f t="shared" si="15"/>
        <v>https://www.leviton.com/en/docs/LevBT_IndoorPlenum_HD-Breakout_wArmorTek_HDPK.pdf</v>
      </c>
      <c r="D161" s="26" t="str">
        <f t="shared" si="10"/>
        <v>Tight Buffer Fiber</v>
      </c>
    </row>
    <row r="162" spans="1:5" x14ac:dyDescent="0.25">
      <c r="A162" s="5" t="s">
        <v>326</v>
      </c>
      <c r="B162" s="11">
        <v>0.84699999999999998</v>
      </c>
      <c r="C162" s="1" t="str">
        <f t="shared" si="15"/>
        <v>https://www.leviton.com/en/docs/LevBT_IndoorPlenum_HD-Breakout_wArmorTek_HDPK.pdf</v>
      </c>
      <c r="D162" s="26" t="str">
        <f t="shared" si="10"/>
        <v>Tight Buffer Fiber</v>
      </c>
    </row>
    <row r="163" spans="1:5" x14ac:dyDescent="0.25">
      <c r="A163" s="5" t="s">
        <v>327</v>
      </c>
      <c r="B163" s="11">
        <v>0.84699999999999998</v>
      </c>
      <c r="C163" s="1" t="str">
        <f t="shared" si="15"/>
        <v>https://www.leviton.com/en/docs/LevBT_IndoorPlenum_HD-Breakout_wArmorTek_HDPK.pdf</v>
      </c>
      <c r="D163" s="26" t="str">
        <f t="shared" si="10"/>
        <v>Tight Buffer Fiber</v>
      </c>
    </row>
    <row r="164" spans="1:5" x14ac:dyDescent="0.25">
      <c r="A164" s="5" t="s">
        <v>328</v>
      </c>
      <c r="B164" s="11">
        <v>0.84699999999999998</v>
      </c>
      <c r="C164" s="1" t="str">
        <f t="shared" si="15"/>
        <v>https://www.leviton.com/en/docs/LevBT_IndoorPlenum_HD-Breakout_wArmorTek_HDPK.pdf</v>
      </c>
      <c r="D164" s="26" t="str">
        <f t="shared" si="10"/>
        <v>Tight Buffer Fiber</v>
      </c>
    </row>
    <row r="165" spans="1:5" x14ac:dyDescent="0.25">
      <c r="A165" s="5" t="s">
        <v>329</v>
      </c>
      <c r="B165" s="11">
        <v>0.94699999999999995</v>
      </c>
      <c r="C165" s="1" t="str">
        <f t="shared" si="15"/>
        <v>https://www.leviton.com/en/docs/LevBT_IndoorPlenum_HD-Breakout_wArmorTek_HDPK.pdf</v>
      </c>
      <c r="D165" s="26" t="str">
        <f t="shared" ref="D165:D183" si="16">$I$4</f>
        <v>Tight Buffer Fiber</v>
      </c>
    </row>
    <row r="166" spans="1:5" x14ac:dyDescent="0.25">
      <c r="A166" s="5" t="s">
        <v>330</v>
      </c>
      <c r="B166" s="14">
        <v>1</v>
      </c>
      <c r="C166" s="1" t="str">
        <f t="shared" si="15"/>
        <v>https://www.leviton.com/en/docs/LevBT_IndoorPlenum_HD-Breakout_wArmorTek_HDPK.pdf</v>
      </c>
      <c r="D166" s="26" t="str">
        <f t="shared" si="16"/>
        <v>Tight Buffer Fiber</v>
      </c>
    </row>
    <row r="167" spans="1:5" x14ac:dyDescent="0.25">
      <c r="A167" s="5" t="s">
        <v>331</v>
      </c>
      <c r="B167" s="14">
        <v>1</v>
      </c>
      <c r="C167" s="1" t="str">
        <f t="shared" si="15"/>
        <v>https://www.leviton.com/en/docs/LevBT_IndoorPlenum_HD-Breakout_wArmorTek_HDPK.pdf</v>
      </c>
      <c r="D167" s="26" t="str">
        <f t="shared" si="16"/>
        <v>Tight Buffer Fiber</v>
      </c>
    </row>
    <row r="168" spans="1:5" x14ac:dyDescent="0.25">
      <c r="A168" s="1" t="str">
        <f>""</f>
        <v/>
      </c>
      <c r="B168" s="11"/>
      <c r="D168" s="26" t="str">
        <f t="shared" si="16"/>
        <v>Tight Buffer Fiber</v>
      </c>
      <c r="E168" s="16" t="s">
        <v>532</v>
      </c>
    </row>
    <row r="169" spans="1:5" x14ac:dyDescent="0.25">
      <c r="A169" s="5" t="s">
        <v>332</v>
      </c>
      <c r="B169" s="11">
        <v>0.26800000000000002</v>
      </c>
      <c r="C169" s="12" t="s">
        <v>580</v>
      </c>
      <c r="D169" s="26" t="str">
        <f t="shared" si="16"/>
        <v>Tight Buffer Fiber</v>
      </c>
    </row>
    <row r="170" spans="1:5" x14ac:dyDescent="0.25">
      <c r="A170" s="5" t="s">
        <v>333</v>
      </c>
      <c r="B170" s="11">
        <v>0.26800000000000002</v>
      </c>
      <c r="C170" s="1" t="str">
        <f t="shared" ref="C170:C179" si="17">$C$169</f>
        <v>https://www.leviton.com/en/docs/LevBT_IndoorRiser_TightBuffer_HD-Breakout_HDR.pdf</v>
      </c>
      <c r="D170" s="26" t="str">
        <f t="shared" si="16"/>
        <v>Tight Buffer Fiber</v>
      </c>
    </row>
    <row r="171" spans="1:5" x14ac:dyDescent="0.25">
      <c r="A171" s="5" t="s">
        <v>334</v>
      </c>
      <c r="B171" s="11">
        <v>0.315</v>
      </c>
      <c r="C171" s="1" t="str">
        <f t="shared" si="17"/>
        <v>https://www.leviton.com/en/docs/LevBT_IndoorRiser_TightBuffer_HD-Breakout_HDR.pdf</v>
      </c>
      <c r="D171" s="26" t="str">
        <f t="shared" si="16"/>
        <v>Tight Buffer Fiber</v>
      </c>
    </row>
    <row r="172" spans="1:5" x14ac:dyDescent="0.25">
      <c r="A172" s="5" t="s">
        <v>335</v>
      </c>
      <c r="B172" s="11">
        <v>0.376</v>
      </c>
      <c r="C172" s="1" t="str">
        <f t="shared" si="17"/>
        <v>https://www.leviton.com/en/docs/LevBT_IndoorRiser_TightBuffer_HD-Breakout_HDR.pdf</v>
      </c>
      <c r="D172" s="26" t="str">
        <f t="shared" si="16"/>
        <v>Tight Buffer Fiber</v>
      </c>
    </row>
    <row r="173" spans="1:5" x14ac:dyDescent="0.25">
      <c r="A173" s="5" t="s">
        <v>336</v>
      </c>
      <c r="B173" s="4">
        <v>0.47</v>
      </c>
      <c r="C173" s="1" t="str">
        <f t="shared" si="17"/>
        <v>https://www.leviton.com/en/docs/LevBT_IndoorRiser_TightBuffer_HD-Breakout_HDR.pdf</v>
      </c>
      <c r="D173" s="26" t="str">
        <f t="shared" si="16"/>
        <v>Tight Buffer Fiber</v>
      </c>
    </row>
    <row r="174" spans="1:5" x14ac:dyDescent="0.25">
      <c r="A174" s="5" t="s">
        <v>337</v>
      </c>
      <c r="B174" s="11">
        <v>0.48699999999999999</v>
      </c>
      <c r="C174" s="1" t="str">
        <f t="shared" si="17"/>
        <v>https://www.leviton.com/en/docs/LevBT_IndoorRiser_TightBuffer_HD-Breakout_HDR.pdf</v>
      </c>
      <c r="D174" s="26" t="str">
        <f t="shared" si="16"/>
        <v>Tight Buffer Fiber</v>
      </c>
    </row>
    <row r="175" spans="1:5" x14ac:dyDescent="0.25">
      <c r="A175" s="5" t="s">
        <v>338</v>
      </c>
      <c r="B175" s="11">
        <v>0.48699999999999999</v>
      </c>
      <c r="C175" s="1" t="str">
        <f t="shared" si="17"/>
        <v>https://www.leviton.com/en/docs/LevBT_IndoorRiser_TightBuffer_HD-Breakout_HDR.pdf</v>
      </c>
      <c r="D175" s="26" t="str">
        <f t="shared" si="16"/>
        <v>Tight Buffer Fiber</v>
      </c>
    </row>
    <row r="176" spans="1:5" x14ac:dyDescent="0.25">
      <c r="A176" s="5" t="s">
        <v>339</v>
      </c>
      <c r="B176" s="11">
        <v>0.61399999999999999</v>
      </c>
      <c r="C176" s="1" t="str">
        <f t="shared" si="17"/>
        <v>https://www.leviton.com/en/docs/LevBT_IndoorRiser_TightBuffer_HD-Breakout_HDR.pdf</v>
      </c>
      <c r="D176" s="26" t="str">
        <f t="shared" si="16"/>
        <v>Tight Buffer Fiber</v>
      </c>
    </row>
    <row r="177" spans="1:5" x14ac:dyDescent="0.25">
      <c r="A177" s="5" t="s">
        <v>340</v>
      </c>
      <c r="B177" s="11">
        <v>0.64900000000000002</v>
      </c>
      <c r="C177" s="1" t="str">
        <f t="shared" si="17"/>
        <v>https://www.leviton.com/en/docs/LevBT_IndoorRiser_TightBuffer_HD-Breakout_HDR.pdf</v>
      </c>
      <c r="D177" s="26" t="str">
        <f t="shared" si="16"/>
        <v>Tight Buffer Fiber</v>
      </c>
    </row>
    <row r="178" spans="1:5" x14ac:dyDescent="0.25">
      <c r="A178" s="5" t="s">
        <v>341</v>
      </c>
      <c r="B178" s="11">
        <v>0.69899999999999995</v>
      </c>
      <c r="C178" s="1" t="str">
        <f t="shared" si="17"/>
        <v>https://www.leviton.com/en/docs/LevBT_IndoorRiser_TightBuffer_HD-Breakout_HDR.pdf</v>
      </c>
      <c r="D178" s="26" t="str">
        <f t="shared" si="16"/>
        <v>Tight Buffer Fiber</v>
      </c>
    </row>
    <row r="179" spans="1:5" x14ac:dyDescent="0.25">
      <c r="A179" s="5" t="s">
        <v>342</v>
      </c>
      <c r="B179" s="11">
        <v>0.86399999999999999</v>
      </c>
      <c r="C179" s="1" t="str">
        <f t="shared" si="17"/>
        <v>https://www.leviton.com/en/docs/LevBT_IndoorRiser_TightBuffer_HD-Breakout_HDR.pdf</v>
      </c>
      <c r="D179" s="26" t="str">
        <f t="shared" si="16"/>
        <v>Tight Buffer Fiber</v>
      </c>
    </row>
    <row r="180" spans="1:5" x14ac:dyDescent="0.25">
      <c r="A180" s="1" t="str">
        <f>""</f>
        <v/>
      </c>
      <c r="B180" s="11"/>
      <c r="D180" s="26" t="str">
        <f t="shared" si="16"/>
        <v>Tight Buffer Fiber</v>
      </c>
      <c r="E180" s="16" t="s">
        <v>532</v>
      </c>
    </row>
    <row r="181" spans="1:5" x14ac:dyDescent="0.25">
      <c r="A181" s="5" t="s">
        <v>343</v>
      </c>
      <c r="B181" s="11">
        <v>6.3E-2</v>
      </c>
      <c r="C181" s="12" t="s">
        <v>581</v>
      </c>
      <c r="D181" s="26" t="str">
        <f t="shared" si="16"/>
        <v>Tight Buffer Fiber</v>
      </c>
    </row>
    <row r="182" spans="1:5" x14ac:dyDescent="0.25">
      <c r="A182" s="5" t="s">
        <v>345</v>
      </c>
      <c r="B182" s="11">
        <v>9.4E-2</v>
      </c>
      <c r="C182" s="1" t="str">
        <f>$C$181</f>
        <v>https://www.leviton.com/en/docs/LevBT_IndoorPlenum_Micro-Interconnect_MCP.pdf</v>
      </c>
      <c r="D182" s="26" t="str">
        <f t="shared" si="16"/>
        <v>Tight Buffer Fiber</v>
      </c>
    </row>
    <row r="183" spans="1:5" x14ac:dyDescent="0.25">
      <c r="A183" s="5" t="s">
        <v>344</v>
      </c>
      <c r="B183" s="11">
        <v>0.13</v>
      </c>
      <c r="C183" s="1" t="str">
        <f>$C$181</f>
        <v>https://www.leviton.com/en/docs/LevBT_IndoorPlenum_Micro-Interconnect_MCP.pdf</v>
      </c>
      <c r="D183" s="26" t="str">
        <f t="shared" si="16"/>
        <v>Tight Buffer Fiber</v>
      </c>
      <c r="E183" s="16" t="s">
        <v>288</v>
      </c>
    </row>
    <row r="184" spans="1:5" x14ac:dyDescent="0.25">
      <c r="A184" s="1" t="str">
        <f>""</f>
        <v/>
      </c>
      <c r="B184" s="11"/>
      <c r="E184" s="16" t="s">
        <v>532</v>
      </c>
    </row>
    <row r="185" spans="1:5" x14ac:dyDescent="0.25">
      <c r="A185" s="1" t="s">
        <v>277</v>
      </c>
      <c r="B185" s="4">
        <v>0.61</v>
      </c>
      <c r="C185" s="12" t="s">
        <v>278</v>
      </c>
      <c r="D185" s="26" t="str">
        <f>$I$6</f>
        <v>Ribbon Fiber</v>
      </c>
    </row>
    <row r="186" spans="1:5" x14ac:dyDescent="0.25">
      <c r="A186" s="1" t="s">
        <v>279</v>
      </c>
      <c r="B186" s="4">
        <v>0.67</v>
      </c>
      <c r="C186" s="1" t="str">
        <f>$C$185</f>
        <v>https://www.berktek.us/eservice/US-en_US/navigate_359743/Indoor_Outdoor_Riser_Ribbon_Cable_RDR_I_O_.html</v>
      </c>
      <c r="D186" s="26" t="str">
        <f t="shared" ref="D186:D214" si="18">$I$6</f>
        <v>Ribbon Fiber</v>
      </c>
    </row>
    <row r="187" spans="1:5" x14ac:dyDescent="0.25">
      <c r="A187" s="1" t="s">
        <v>280</v>
      </c>
      <c r="B187" s="4">
        <v>0.67</v>
      </c>
      <c r="C187" s="1" t="str">
        <f>$C$185</f>
        <v>https://www.berktek.us/eservice/US-en_US/navigate_359743/Indoor_Outdoor_Riser_Ribbon_Cable_RDR_I_O_.html</v>
      </c>
      <c r="D187" s="26" t="str">
        <f t="shared" si="18"/>
        <v>Ribbon Fiber</v>
      </c>
    </row>
    <row r="188" spans="1:5" x14ac:dyDescent="0.25">
      <c r="A188" s="1" t="s">
        <v>281</v>
      </c>
      <c r="B188" s="4">
        <v>0.67</v>
      </c>
      <c r="C188" s="1" t="str">
        <f>$C$185</f>
        <v>https://www.berktek.us/eservice/US-en_US/navigate_359743/Indoor_Outdoor_Riser_Ribbon_Cable_RDR_I_O_.html</v>
      </c>
      <c r="D188" s="26" t="str">
        <f t="shared" si="18"/>
        <v>Ribbon Fiber</v>
      </c>
    </row>
    <row r="189" spans="1:5" x14ac:dyDescent="0.25">
      <c r="A189" s="1" t="s">
        <v>282</v>
      </c>
      <c r="B189" s="4">
        <v>1.03</v>
      </c>
      <c r="C189" s="1" t="str">
        <f>$C$185</f>
        <v>https://www.berktek.us/eservice/US-en_US/navigate_359743/Indoor_Outdoor_Riser_Ribbon_Cable_RDR_I_O_.html</v>
      </c>
      <c r="D189" s="26" t="str">
        <f t="shared" si="18"/>
        <v>Ribbon Fiber</v>
      </c>
    </row>
    <row r="190" spans="1:5" x14ac:dyDescent="0.25">
      <c r="A190" s="1" t="s">
        <v>283</v>
      </c>
      <c r="B190" s="4">
        <v>1.03</v>
      </c>
      <c r="C190" s="1" t="str">
        <f>$C$185</f>
        <v>https://www.berktek.us/eservice/US-en_US/navigate_359743/Indoor_Outdoor_Riser_Ribbon_Cable_RDR_I_O_.html</v>
      </c>
      <c r="D190" s="26" t="str">
        <f t="shared" si="18"/>
        <v>Ribbon Fiber</v>
      </c>
    </row>
    <row r="191" spans="1:5" x14ac:dyDescent="0.25">
      <c r="A191" s="1" t="str">
        <f>""</f>
        <v/>
      </c>
      <c r="B191" s="11"/>
      <c r="D191" s="26" t="str">
        <f t="shared" si="18"/>
        <v>Ribbon Fiber</v>
      </c>
      <c r="E191" s="16" t="s">
        <v>532</v>
      </c>
    </row>
    <row r="192" spans="1:5" x14ac:dyDescent="0.25">
      <c r="A192" s="5" t="s">
        <v>395</v>
      </c>
      <c r="B192" s="4">
        <v>0.44</v>
      </c>
      <c r="C192" s="12" t="s">
        <v>582</v>
      </c>
      <c r="D192" s="26" t="str">
        <f t="shared" si="18"/>
        <v>Ribbon Fiber</v>
      </c>
    </row>
    <row r="193" spans="1:5" x14ac:dyDescent="0.25">
      <c r="A193" s="5" t="s">
        <v>396</v>
      </c>
      <c r="B193" s="4">
        <v>0.44</v>
      </c>
      <c r="C193" s="1" t="str">
        <f t="shared" ref="C193:C200" si="19">$C$192</f>
        <v>https://www.leviton.com/en/docs/LevBT_IndoorPlenumRibbon_RDP.pdf</v>
      </c>
      <c r="D193" s="26" t="str">
        <f t="shared" si="18"/>
        <v>Ribbon Fiber</v>
      </c>
    </row>
    <row r="194" spans="1:5" x14ac:dyDescent="0.25">
      <c r="A194" s="5" t="s">
        <v>583</v>
      </c>
      <c r="B194" s="4">
        <v>0.44</v>
      </c>
      <c r="C194" s="1" t="str">
        <f t="shared" si="19"/>
        <v>https://www.leviton.com/en/docs/LevBT_IndoorPlenumRibbon_RDP.pdf</v>
      </c>
      <c r="D194" s="26" t="str">
        <f t="shared" si="18"/>
        <v>Ribbon Fiber</v>
      </c>
    </row>
    <row r="195" spans="1:5" x14ac:dyDescent="0.25">
      <c r="A195" s="5" t="s">
        <v>397</v>
      </c>
      <c r="B195" s="4">
        <v>0.55000000000000004</v>
      </c>
      <c r="C195" s="1" t="str">
        <f t="shared" si="19"/>
        <v>https://www.leviton.com/en/docs/LevBT_IndoorPlenumRibbon_RDP.pdf</v>
      </c>
      <c r="D195" s="26" t="str">
        <f t="shared" si="18"/>
        <v>Ribbon Fiber</v>
      </c>
    </row>
    <row r="196" spans="1:5" x14ac:dyDescent="0.25">
      <c r="A196" s="5" t="s">
        <v>398</v>
      </c>
      <c r="B196" s="4">
        <v>0.55000000000000004</v>
      </c>
      <c r="C196" s="1" t="str">
        <f t="shared" si="19"/>
        <v>https://www.leviton.com/en/docs/LevBT_IndoorPlenumRibbon_RDP.pdf</v>
      </c>
      <c r="D196" s="26" t="str">
        <f t="shared" si="18"/>
        <v>Ribbon Fiber</v>
      </c>
    </row>
    <row r="197" spans="1:5" x14ac:dyDescent="0.25">
      <c r="A197" s="5" t="s">
        <v>399</v>
      </c>
      <c r="B197" s="4">
        <v>0.65</v>
      </c>
      <c r="C197" s="1" t="str">
        <f t="shared" si="19"/>
        <v>https://www.leviton.com/en/docs/LevBT_IndoorPlenumRibbon_RDP.pdf</v>
      </c>
      <c r="D197" s="26" t="str">
        <f t="shared" si="18"/>
        <v>Ribbon Fiber</v>
      </c>
    </row>
    <row r="198" spans="1:5" x14ac:dyDescent="0.25">
      <c r="A198" s="5" t="s">
        <v>400</v>
      </c>
      <c r="B198" s="4">
        <v>0.65</v>
      </c>
      <c r="C198" s="1" t="str">
        <f t="shared" si="19"/>
        <v>https://www.leviton.com/en/docs/LevBT_IndoorPlenumRibbon_RDP.pdf</v>
      </c>
      <c r="D198" s="26" t="str">
        <f t="shared" si="18"/>
        <v>Ribbon Fiber</v>
      </c>
    </row>
    <row r="199" spans="1:5" x14ac:dyDescent="0.25">
      <c r="A199" s="5" t="s">
        <v>401</v>
      </c>
      <c r="B199" s="4">
        <v>0.85</v>
      </c>
      <c r="C199" s="1" t="str">
        <f t="shared" si="19"/>
        <v>https://www.leviton.com/en/docs/LevBT_IndoorPlenumRibbon_RDP.pdf</v>
      </c>
      <c r="D199" s="26" t="str">
        <f t="shared" si="18"/>
        <v>Ribbon Fiber</v>
      </c>
    </row>
    <row r="200" spans="1:5" x14ac:dyDescent="0.25">
      <c r="A200" s="5" t="s">
        <v>402</v>
      </c>
      <c r="B200" s="4">
        <v>0.85</v>
      </c>
      <c r="C200" s="1" t="str">
        <f t="shared" si="19"/>
        <v>https://www.leviton.com/en/docs/LevBT_IndoorPlenumRibbon_RDP.pdf</v>
      </c>
      <c r="D200" s="26" t="str">
        <f t="shared" si="18"/>
        <v>Ribbon Fiber</v>
      </c>
    </row>
    <row r="201" spans="1:5" x14ac:dyDescent="0.25">
      <c r="A201" s="1" t="str">
        <f>""</f>
        <v/>
      </c>
      <c r="B201" s="11"/>
      <c r="D201" s="26" t="str">
        <f t="shared" si="18"/>
        <v>Ribbon Fiber</v>
      </c>
      <c r="E201" s="16" t="s">
        <v>532</v>
      </c>
    </row>
    <row r="202" spans="1:5" x14ac:dyDescent="0.25">
      <c r="A202" s="5" t="s">
        <v>585</v>
      </c>
      <c r="B202" s="4">
        <v>0.43</v>
      </c>
      <c r="C202" s="12" t="s">
        <v>584</v>
      </c>
      <c r="D202" s="26" t="str">
        <f t="shared" si="18"/>
        <v>Ribbon Fiber</v>
      </c>
    </row>
    <row r="203" spans="1:5" x14ac:dyDescent="0.25">
      <c r="A203" s="5" t="s">
        <v>392</v>
      </c>
      <c r="B203" s="4">
        <v>0.47</v>
      </c>
      <c r="C203" s="1" t="str">
        <f>$C$202</f>
        <v>https://www.leviton.com/en/docs/LevBT_IndoorPlenumFlexRibbon_RDPF.pdf</v>
      </c>
      <c r="D203" s="26" t="str">
        <f t="shared" si="18"/>
        <v>Ribbon Fiber</v>
      </c>
    </row>
    <row r="204" spans="1:5" x14ac:dyDescent="0.25">
      <c r="A204" s="5" t="s">
        <v>393</v>
      </c>
      <c r="B204" s="4">
        <v>0.56999999999999995</v>
      </c>
      <c r="C204" s="1" t="str">
        <f>$C$202</f>
        <v>https://www.leviton.com/en/docs/LevBT_IndoorPlenumFlexRibbon_RDPF.pdf</v>
      </c>
      <c r="D204" s="26" t="str">
        <f t="shared" si="18"/>
        <v>Ribbon Fiber</v>
      </c>
    </row>
    <row r="205" spans="1:5" x14ac:dyDescent="0.25">
      <c r="A205" s="5" t="s">
        <v>394</v>
      </c>
      <c r="B205" s="4">
        <v>0.56999999999999995</v>
      </c>
      <c r="C205" s="1" t="str">
        <f>$C$202</f>
        <v>https://www.leviton.com/en/docs/LevBT_IndoorPlenumFlexRibbon_RDPF.pdf</v>
      </c>
      <c r="D205" s="26" t="str">
        <f t="shared" si="18"/>
        <v>Ribbon Fiber</v>
      </c>
    </row>
    <row r="206" spans="1:5" x14ac:dyDescent="0.25">
      <c r="A206" s="1" t="str">
        <f>""</f>
        <v/>
      </c>
      <c r="B206" s="11"/>
      <c r="D206" s="26" t="str">
        <f t="shared" si="18"/>
        <v>Ribbon Fiber</v>
      </c>
      <c r="E206" s="16" t="s">
        <v>532</v>
      </c>
    </row>
    <row r="207" spans="1:5" x14ac:dyDescent="0.25">
      <c r="A207" s="5" t="s">
        <v>588</v>
      </c>
      <c r="B207" s="4">
        <v>0.52</v>
      </c>
      <c r="C207" s="12" t="s">
        <v>586</v>
      </c>
      <c r="D207" s="26" t="str">
        <f t="shared" si="18"/>
        <v>Ribbon Fiber</v>
      </c>
    </row>
    <row r="208" spans="1:5" x14ac:dyDescent="0.25">
      <c r="A208" s="5" t="s">
        <v>587</v>
      </c>
      <c r="B208" s="4">
        <v>0.52</v>
      </c>
      <c r="C208" s="1" t="str">
        <f t="shared" ref="C208:C214" si="20">$C$207</f>
        <v>https://www.leviton.com/en/docs/LevBT_IndoorRiserRibbon_RDR.pdf</v>
      </c>
      <c r="D208" s="26" t="str">
        <f t="shared" si="18"/>
        <v>Ribbon Fiber</v>
      </c>
    </row>
    <row r="209" spans="1:5" x14ac:dyDescent="0.25">
      <c r="A209" s="5" t="s">
        <v>388</v>
      </c>
      <c r="B209" s="4">
        <v>0.52</v>
      </c>
      <c r="C209" s="1" t="str">
        <f t="shared" si="20"/>
        <v>https://www.leviton.com/en/docs/LevBT_IndoorRiserRibbon_RDR.pdf</v>
      </c>
      <c r="D209" s="26" t="str">
        <f t="shared" si="18"/>
        <v>Ribbon Fiber</v>
      </c>
    </row>
    <row r="210" spans="1:5" x14ac:dyDescent="0.25">
      <c r="A210" s="5" t="s">
        <v>389</v>
      </c>
      <c r="B210" s="4">
        <v>0.52</v>
      </c>
      <c r="C210" s="1" t="str">
        <f t="shared" si="20"/>
        <v>https://www.leviton.com/en/docs/LevBT_IndoorRiserRibbon_RDR.pdf</v>
      </c>
      <c r="D210" s="26" t="str">
        <f t="shared" si="18"/>
        <v>Ribbon Fiber</v>
      </c>
    </row>
    <row r="211" spans="1:5" x14ac:dyDescent="0.25">
      <c r="A211" s="5" t="s">
        <v>390</v>
      </c>
      <c r="B211" s="4">
        <v>0.62</v>
      </c>
      <c r="C211" s="1" t="str">
        <f t="shared" si="20"/>
        <v>https://www.leviton.com/en/docs/LevBT_IndoorRiserRibbon_RDR.pdf</v>
      </c>
      <c r="D211" s="26" t="str">
        <f t="shared" si="18"/>
        <v>Ribbon Fiber</v>
      </c>
    </row>
    <row r="212" spans="1:5" x14ac:dyDescent="0.25">
      <c r="A212" s="5" t="s">
        <v>391</v>
      </c>
      <c r="B212" s="4">
        <v>0.62</v>
      </c>
      <c r="C212" s="1" t="str">
        <f t="shared" si="20"/>
        <v>https://www.leviton.com/en/docs/LevBT_IndoorRiserRibbon_RDR.pdf</v>
      </c>
      <c r="D212" s="26" t="str">
        <f t="shared" si="18"/>
        <v>Ribbon Fiber</v>
      </c>
    </row>
    <row r="213" spans="1:5" x14ac:dyDescent="0.25">
      <c r="A213" s="5" t="s">
        <v>387</v>
      </c>
      <c r="B213" s="4">
        <v>0.81</v>
      </c>
      <c r="C213" s="1" t="str">
        <f t="shared" si="20"/>
        <v>https://www.leviton.com/en/docs/LevBT_IndoorRiserRibbon_RDR.pdf</v>
      </c>
      <c r="D213" s="26" t="str">
        <f t="shared" si="18"/>
        <v>Ribbon Fiber</v>
      </c>
    </row>
    <row r="214" spans="1:5" x14ac:dyDescent="0.25">
      <c r="A214" s="5" t="s">
        <v>386</v>
      </c>
      <c r="B214" s="4">
        <v>0.81</v>
      </c>
      <c r="C214" s="1" t="str">
        <f t="shared" si="20"/>
        <v>https://www.leviton.com/en/docs/LevBT_IndoorRiserRibbon_RDR.pdf</v>
      </c>
      <c r="D214" s="26" t="str">
        <f t="shared" si="18"/>
        <v>Ribbon Fiber</v>
      </c>
    </row>
    <row r="215" spans="1:5" x14ac:dyDescent="0.25">
      <c r="A215" s="1" t="str">
        <f>""</f>
        <v/>
      </c>
      <c r="B215" s="4"/>
      <c r="E215" s="16" t="s">
        <v>532</v>
      </c>
    </row>
    <row r="216" spans="1:5" x14ac:dyDescent="0.25">
      <c r="A216" s="1" t="s">
        <v>186</v>
      </c>
      <c r="B216" s="4">
        <v>0.26</v>
      </c>
      <c r="C216" s="12" t="s">
        <v>589</v>
      </c>
      <c r="D216" s="26" t="str">
        <f>$I$5</f>
        <v>Loose Tube Fiber</v>
      </c>
    </row>
    <row r="217" spans="1:5" x14ac:dyDescent="0.25">
      <c r="A217" s="1" t="s">
        <v>187</v>
      </c>
      <c r="B217" s="4">
        <v>0.26</v>
      </c>
      <c r="C217" s="1" t="str">
        <f t="shared" ref="C217:C224" si="21">$C$216</f>
        <v>https://www.leviton.com/en/docs/LevBT_IO_Plenum_Adventum_LTP.pdf</v>
      </c>
      <c r="D217" s="26" t="str">
        <f t="shared" ref="D217:D278" si="22">$I$5</f>
        <v>Loose Tube Fiber</v>
      </c>
    </row>
    <row r="218" spans="1:5" x14ac:dyDescent="0.25">
      <c r="A218" s="1" t="s">
        <v>188</v>
      </c>
      <c r="B218" s="4">
        <v>0.37</v>
      </c>
      <c r="C218" s="1" t="str">
        <f t="shared" si="21"/>
        <v>https://www.leviton.com/en/docs/LevBT_IO_Plenum_Adventum_LTP.pdf</v>
      </c>
      <c r="D218" s="26" t="str">
        <f t="shared" si="22"/>
        <v>Loose Tube Fiber</v>
      </c>
    </row>
    <row r="219" spans="1:5" x14ac:dyDescent="0.25">
      <c r="A219" s="1" t="s">
        <v>12</v>
      </c>
      <c r="B219" s="4">
        <v>0.37</v>
      </c>
      <c r="C219" s="1" t="str">
        <f t="shared" si="21"/>
        <v>https://www.leviton.com/en/docs/LevBT_IO_Plenum_Adventum_LTP.pdf</v>
      </c>
      <c r="D219" s="26" t="str">
        <f t="shared" si="22"/>
        <v>Loose Tube Fiber</v>
      </c>
    </row>
    <row r="220" spans="1:5" x14ac:dyDescent="0.25">
      <c r="A220" s="1" t="s">
        <v>13</v>
      </c>
      <c r="B220" s="4">
        <v>0.46</v>
      </c>
      <c r="C220" s="1" t="str">
        <f t="shared" si="21"/>
        <v>https://www.leviton.com/en/docs/LevBT_IO_Plenum_Adventum_LTP.pdf</v>
      </c>
      <c r="D220" s="26" t="str">
        <f t="shared" si="22"/>
        <v>Loose Tube Fiber</v>
      </c>
    </row>
    <row r="221" spans="1:5" x14ac:dyDescent="0.25">
      <c r="A221" s="1" t="s">
        <v>14</v>
      </c>
      <c r="B221" s="11">
        <v>0.53200000000000003</v>
      </c>
      <c r="C221" s="1" t="str">
        <f t="shared" si="21"/>
        <v>https://www.leviton.com/en/docs/LevBT_IO_Plenum_Adventum_LTP.pdf</v>
      </c>
      <c r="D221" s="26" t="str">
        <f t="shared" si="22"/>
        <v>Loose Tube Fiber</v>
      </c>
    </row>
    <row r="222" spans="1:5" x14ac:dyDescent="0.25">
      <c r="A222" s="1" t="s">
        <v>15</v>
      </c>
      <c r="B222" s="4">
        <v>0.67</v>
      </c>
      <c r="C222" s="1" t="str">
        <f t="shared" si="21"/>
        <v>https://www.leviton.com/en/docs/LevBT_IO_Plenum_Adventum_LTP.pdf</v>
      </c>
      <c r="D222" s="26" t="str">
        <f t="shared" si="22"/>
        <v>Loose Tube Fiber</v>
      </c>
    </row>
    <row r="223" spans="1:5" x14ac:dyDescent="0.25">
      <c r="A223" s="1" t="s">
        <v>16</v>
      </c>
      <c r="B223" s="11">
        <v>0.82499999999999996</v>
      </c>
      <c r="C223" s="1" t="str">
        <f t="shared" si="21"/>
        <v>https://www.leviton.com/en/docs/LevBT_IO_Plenum_Adventum_LTP.pdf</v>
      </c>
      <c r="D223" s="26" t="str">
        <f t="shared" si="22"/>
        <v>Loose Tube Fiber</v>
      </c>
    </row>
    <row r="224" spans="1:5" x14ac:dyDescent="0.25">
      <c r="A224" s="5" t="s">
        <v>17</v>
      </c>
      <c r="B224" s="4">
        <v>0.94</v>
      </c>
      <c r="C224" s="1" t="str">
        <f t="shared" si="21"/>
        <v>https://www.leviton.com/en/docs/LevBT_IO_Plenum_Adventum_LTP.pdf</v>
      </c>
      <c r="D224" s="26" t="str">
        <f t="shared" si="22"/>
        <v>Loose Tube Fiber</v>
      </c>
    </row>
    <row r="225" spans="1:5" x14ac:dyDescent="0.25">
      <c r="A225" s="1" t="str">
        <f>""</f>
        <v/>
      </c>
      <c r="B225" s="4"/>
      <c r="D225" s="26" t="str">
        <f t="shared" si="22"/>
        <v>Loose Tube Fiber</v>
      </c>
      <c r="E225" s="16" t="s">
        <v>532</v>
      </c>
    </row>
    <row r="226" spans="1:5" x14ac:dyDescent="0.25">
      <c r="A226" s="1" t="s">
        <v>189</v>
      </c>
      <c r="B226" s="4">
        <v>0.62</v>
      </c>
      <c r="C226" s="12" t="s">
        <v>590</v>
      </c>
      <c r="D226" s="26" t="str">
        <f t="shared" si="22"/>
        <v>Loose Tube Fiber</v>
      </c>
    </row>
    <row r="227" spans="1:5" x14ac:dyDescent="0.25">
      <c r="A227" s="5" t="s">
        <v>190</v>
      </c>
      <c r="B227" s="4">
        <v>0.62</v>
      </c>
      <c r="C227" s="1" t="str">
        <f t="shared" ref="C227:C236" si="23">$C$226</f>
        <v>https://www.leviton.com/en/docs/LevBT_IO_Plenum_Adventum_wArmorTek_LTPK.pdf</v>
      </c>
      <c r="D227" s="26" t="str">
        <f t="shared" si="22"/>
        <v>Loose Tube Fiber</v>
      </c>
    </row>
    <row r="228" spans="1:5" x14ac:dyDescent="0.25">
      <c r="A228" s="5" t="s">
        <v>191</v>
      </c>
      <c r="B228" s="4">
        <v>0.73</v>
      </c>
      <c r="C228" s="1" t="str">
        <f t="shared" si="23"/>
        <v>https://www.leviton.com/en/docs/LevBT_IO_Plenum_Adventum_wArmorTek_LTPK.pdf</v>
      </c>
      <c r="D228" s="26" t="str">
        <f t="shared" si="22"/>
        <v>Loose Tube Fiber</v>
      </c>
    </row>
    <row r="229" spans="1:5" x14ac:dyDescent="0.25">
      <c r="A229" s="1" t="s">
        <v>237</v>
      </c>
      <c r="B229" s="4">
        <v>0.73</v>
      </c>
      <c r="C229" s="1" t="str">
        <f t="shared" si="23"/>
        <v>https://www.leviton.com/en/docs/LevBT_IO_Plenum_Adventum_wArmorTek_LTPK.pdf</v>
      </c>
      <c r="D229" s="26" t="str">
        <f t="shared" si="22"/>
        <v>Loose Tube Fiber</v>
      </c>
    </row>
    <row r="230" spans="1:5" x14ac:dyDescent="0.25">
      <c r="A230" s="1" t="s">
        <v>238</v>
      </c>
      <c r="B230" s="4">
        <v>0.73</v>
      </c>
      <c r="C230" s="1" t="str">
        <f t="shared" si="23"/>
        <v>https://www.leviton.com/en/docs/LevBT_IO_Plenum_Adventum_wArmorTek_LTPK.pdf</v>
      </c>
      <c r="D230" s="26" t="str">
        <f t="shared" si="22"/>
        <v>Loose Tube Fiber</v>
      </c>
    </row>
    <row r="231" spans="1:5" x14ac:dyDescent="0.25">
      <c r="A231" s="1" t="s">
        <v>22</v>
      </c>
      <c r="B231" s="4">
        <v>0.73</v>
      </c>
      <c r="C231" s="1" t="str">
        <f t="shared" si="23"/>
        <v>https://www.leviton.com/en/docs/LevBT_IO_Plenum_Adventum_wArmorTek_LTPK.pdf</v>
      </c>
      <c r="D231" s="26" t="str">
        <f t="shared" si="22"/>
        <v>Loose Tube Fiber</v>
      </c>
    </row>
    <row r="232" spans="1:5" x14ac:dyDescent="0.25">
      <c r="A232" s="1" t="s">
        <v>23</v>
      </c>
      <c r="B232" s="11">
        <v>0.77400000000000002</v>
      </c>
      <c r="C232" s="1" t="str">
        <f t="shared" si="23"/>
        <v>https://www.leviton.com/en/docs/LevBT_IO_Plenum_Adventum_wArmorTek_LTPK.pdf</v>
      </c>
      <c r="D232" s="26" t="str">
        <f t="shared" si="22"/>
        <v>Loose Tube Fiber</v>
      </c>
    </row>
    <row r="233" spans="1:5" x14ac:dyDescent="0.25">
      <c r="A233" s="1" t="s">
        <v>24</v>
      </c>
      <c r="B233" s="11">
        <v>0.85099999999999998</v>
      </c>
      <c r="C233" s="1" t="str">
        <f t="shared" si="23"/>
        <v>https://www.leviton.com/en/docs/LevBT_IO_Plenum_Adventum_wArmorTek_LTPK.pdf</v>
      </c>
      <c r="D233" s="26" t="str">
        <f t="shared" si="22"/>
        <v>Loose Tube Fiber</v>
      </c>
    </row>
    <row r="234" spans="1:5" x14ac:dyDescent="0.25">
      <c r="A234" s="1" t="s">
        <v>25</v>
      </c>
      <c r="B234" s="11">
        <v>1.004</v>
      </c>
      <c r="C234" s="1" t="str">
        <f t="shared" si="23"/>
        <v>https://www.leviton.com/en/docs/LevBT_IO_Plenum_Adventum_wArmorTek_LTPK.pdf</v>
      </c>
      <c r="D234" s="26" t="str">
        <f t="shared" si="22"/>
        <v>Loose Tube Fiber</v>
      </c>
    </row>
    <row r="235" spans="1:5" x14ac:dyDescent="0.25">
      <c r="A235" s="1" t="s">
        <v>26</v>
      </c>
      <c r="B235" s="11">
        <v>1.1479999999999999</v>
      </c>
      <c r="C235" s="1" t="str">
        <f t="shared" si="23"/>
        <v>https://www.leviton.com/en/docs/LevBT_IO_Plenum_Adventum_wArmorTek_LTPK.pdf</v>
      </c>
      <c r="D235" s="26" t="str">
        <f t="shared" si="22"/>
        <v>Loose Tube Fiber</v>
      </c>
    </row>
    <row r="236" spans="1:5" x14ac:dyDescent="0.25">
      <c r="A236" s="5" t="s">
        <v>239</v>
      </c>
      <c r="B236" s="11">
        <v>1.2949999999999999</v>
      </c>
      <c r="C236" s="1" t="str">
        <f t="shared" si="23"/>
        <v>https://www.leviton.com/en/docs/LevBT_IO_Plenum_Adventum_wArmorTek_LTPK.pdf</v>
      </c>
      <c r="D236" s="26" t="str">
        <f t="shared" si="22"/>
        <v>Loose Tube Fiber</v>
      </c>
    </row>
    <row r="237" spans="1:5" x14ac:dyDescent="0.25">
      <c r="A237" s="1" t="str">
        <f>""</f>
        <v/>
      </c>
      <c r="B237" s="4"/>
      <c r="D237" s="26" t="str">
        <f t="shared" si="22"/>
        <v>Loose Tube Fiber</v>
      </c>
      <c r="E237" s="16" t="s">
        <v>532</v>
      </c>
    </row>
    <row r="238" spans="1:5" x14ac:dyDescent="0.25">
      <c r="A238" s="1" t="s">
        <v>192</v>
      </c>
      <c r="B238" s="4">
        <v>0.46</v>
      </c>
      <c r="C238" s="12" t="s">
        <v>591</v>
      </c>
      <c r="D238" s="26" t="str">
        <f t="shared" si="22"/>
        <v>Loose Tube Fiber</v>
      </c>
    </row>
    <row r="239" spans="1:5" x14ac:dyDescent="0.25">
      <c r="A239" s="1" t="s">
        <v>193</v>
      </c>
      <c r="B239" s="4">
        <v>0.46</v>
      </c>
      <c r="C239" s="1" t="str">
        <f t="shared" ref="C239:C244" si="24">$C$238</f>
        <v>https://www.leviton.com/en/docs/LevBT_IO_PlenumAdventum_HarshEnvironment_LTP-HE.pdf</v>
      </c>
      <c r="D239" s="26" t="str">
        <f t="shared" si="22"/>
        <v>Loose Tube Fiber</v>
      </c>
    </row>
    <row r="240" spans="1:5" x14ac:dyDescent="0.25">
      <c r="A240" s="1" t="s">
        <v>194</v>
      </c>
      <c r="B240" s="4">
        <v>0.46</v>
      </c>
      <c r="C240" s="1" t="str">
        <f t="shared" si="24"/>
        <v>https://www.leviton.com/en/docs/LevBT_IO_PlenumAdventum_HarshEnvironment_LTP-HE.pdf</v>
      </c>
      <c r="D240" s="26" t="str">
        <f t="shared" si="22"/>
        <v>Loose Tube Fiber</v>
      </c>
    </row>
    <row r="241" spans="1:5" x14ac:dyDescent="0.25">
      <c r="A241" s="1" t="s">
        <v>195</v>
      </c>
      <c r="B241" s="4">
        <v>0.46</v>
      </c>
      <c r="C241" s="1" t="str">
        <f t="shared" si="24"/>
        <v>https://www.leviton.com/en/docs/LevBT_IO_PlenumAdventum_HarshEnvironment_LTP-HE.pdf</v>
      </c>
      <c r="D241" s="26" t="str">
        <f t="shared" si="22"/>
        <v>Loose Tube Fiber</v>
      </c>
    </row>
    <row r="242" spans="1:5" x14ac:dyDescent="0.25">
      <c r="A242" s="1" t="s">
        <v>196</v>
      </c>
      <c r="B242" s="4">
        <v>0.46</v>
      </c>
      <c r="C242" s="1" t="str">
        <f t="shared" si="24"/>
        <v>https://www.leviton.com/en/docs/LevBT_IO_PlenumAdventum_HarshEnvironment_LTP-HE.pdf</v>
      </c>
      <c r="D242" s="26" t="str">
        <f t="shared" si="22"/>
        <v>Loose Tube Fiber</v>
      </c>
    </row>
    <row r="243" spans="1:5" x14ac:dyDescent="0.25">
      <c r="A243" s="1" t="s">
        <v>197</v>
      </c>
      <c r="B243" s="11">
        <v>0.53200000000000003</v>
      </c>
      <c r="C243" s="1" t="str">
        <f t="shared" si="24"/>
        <v>https://www.leviton.com/en/docs/LevBT_IO_PlenumAdventum_HarshEnvironment_LTP-HE.pdf</v>
      </c>
      <c r="D243" s="26" t="str">
        <f t="shared" si="22"/>
        <v>Loose Tube Fiber</v>
      </c>
    </row>
    <row r="244" spans="1:5" x14ac:dyDescent="0.25">
      <c r="A244" s="1" t="s">
        <v>198</v>
      </c>
      <c r="B244" s="4">
        <v>0.67</v>
      </c>
      <c r="C244" s="1" t="str">
        <f t="shared" si="24"/>
        <v>https://www.leviton.com/en/docs/LevBT_IO_PlenumAdventum_HarshEnvironment_LTP-HE.pdf</v>
      </c>
      <c r="D244" s="26" t="str">
        <f t="shared" si="22"/>
        <v>Loose Tube Fiber</v>
      </c>
    </row>
    <row r="245" spans="1:5" x14ac:dyDescent="0.25">
      <c r="A245" s="1" t="str">
        <f>""</f>
        <v/>
      </c>
      <c r="B245" s="4"/>
      <c r="D245" s="26" t="str">
        <f t="shared" si="22"/>
        <v>Loose Tube Fiber</v>
      </c>
      <c r="E245" s="16" t="s">
        <v>532</v>
      </c>
    </row>
    <row r="246" spans="1:5" x14ac:dyDescent="0.25">
      <c r="A246" s="1" t="s">
        <v>228</v>
      </c>
      <c r="B246" s="11">
        <v>0.255</v>
      </c>
      <c r="C246" s="12" t="s">
        <v>592</v>
      </c>
      <c r="D246" s="26" t="str">
        <f t="shared" si="22"/>
        <v>Loose Tube Fiber</v>
      </c>
    </row>
    <row r="247" spans="1:5" x14ac:dyDescent="0.25">
      <c r="A247" s="1" t="s">
        <v>229</v>
      </c>
      <c r="B247" s="11">
        <v>0.255</v>
      </c>
      <c r="C247" s="1" t="str">
        <f t="shared" ref="C247:C255" si="25">$C$246</f>
        <v>https://www.leviton.com/en/docs/LevBT_IO_Riser_Adventum_LTR.pdf</v>
      </c>
      <c r="D247" s="26" t="str">
        <f t="shared" si="22"/>
        <v>Loose Tube Fiber</v>
      </c>
    </row>
    <row r="248" spans="1:5" x14ac:dyDescent="0.25">
      <c r="A248" s="1" t="s">
        <v>235</v>
      </c>
      <c r="B248" s="11">
        <v>0.39600000000000002</v>
      </c>
      <c r="C248" s="1" t="str">
        <f t="shared" si="25"/>
        <v>https://www.leviton.com/en/docs/LevBT_IO_Riser_Adventum_LTR.pdf</v>
      </c>
      <c r="D248" s="26" t="str">
        <f t="shared" si="22"/>
        <v>Loose Tube Fiber</v>
      </c>
    </row>
    <row r="249" spans="1:5" x14ac:dyDescent="0.25">
      <c r="A249" s="1" t="s">
        <v>230</v>
      </c>
      <c r="B249" s="11">
        <v>0.39600000000000002</v>
      </c>
      <c r="C249" s="1" t="str">
        <f t="shared" si="25"/>
        <v>https://www.leviton.com/en/docs/LevBT_IO_Riser_Adventum_LTR.pdf</v>
      </c>
      <c r="D249" s="26" t="str">
        <f t="shared" si="22"/>
        <v>Loose Tube Fiber</v>
      </c>
    </row>
    <row r="250" spans="1:5" x14ac:dyDescent="0.25">
      <c r="A250" s="1" t="s">
        <v>231</v>
      </c>
      <c r="B250" s="11">
        <v>0.39600000000000002</v>
      </c>
      <c r="C250" s="1" t="str">
        <f t="shared" si="25"/>
        <v>https://www.leviton.com/en/docs/LevBT_IO_Riser_Adventum_LTR.pdf</v>
      </c>
      <c r="D250" s="26" t="str">
        <f t="shared" si="22"/>
        <v>Loose Tube Fiber</v>
      </c>
    </row>
    <row r="251" spans="1:5" x14ac:dyDescent="0.25">
      <c r="A251" s="1" t="s">
        <v>7</v>
      </c>
      <c r="B251" s="11">
        <v>0.46700000000000003</v>
      </c>
      <c r="C251" s="1" t="str">
        <f t="shared" si="25"/>
        <v>https://www.leviton.com/en/docs/LevBT_IO_Riser_Adventum_LTR.pdf</v>
      </c>
      <c r="D251" s="26" t="str">
        <f t="shared" si="22"/>
        <v>Loose Tube Fiber</v>
      </c>
    </row>
    <row r="252" spans="1:5" x14ac:dyDescent="0.25">
      <c r="A252" s="1" t="s">
        <v>8</v>
      </c>
      <c r="B252" s="11">
        <v>0.54100000000000004</v>
      </c>
      <c r="C252" s="1" t="str">
        <f t="shared" si="25"/>
        <v>https://www.leviton.com/en/docs/LevBT_IO_Riser_Adventum_LTR.pdf</v>
      </c>
      <c r="D252" s="26" t="str">
        <f t="shared" si="22"/>
        <v>Loose Tube Fiber</v>
      </c>
    </row>
    <row r="253" spans="1:5" x14ac:dyDescent="0.25">
      <c r="A253" s="1" t="s">
        <v>9</v>
      </c>
      <c r="B253" s="11">
        <v>0.69599999999999995</v>
      </c>
      <c r="C253" s="1" t="str">
        <f t="shared" si="25"/>
        <v>https://www.leviton.com/en/docs/LevBT_IO_Riser_Adventum_LTR.pdf</v>
      </c>
      <c r="D253" s="26" t="str">
        <f t="shared" si="22"/>
        <v>Loose Tube Fiber</v>
      </c>
    </row>
    <row r="254" spans="1:5" x14ac:dyDescent="0.25">
      <c r="A254" s="1" t="s">
        <v>10</v>
      </c>
      <c r="B254" s="11">
        <v>0.82599999999999996</v>
      </c>
      <c r="C254" s="1" t="str">
        <f t="shared" si="25"/>
        <v>https://www.leviton.com/en/docs/LevBT_IO_Riser_Adventum_LTR.pdf</v>
      </c>
      <c r="D254" s="26" t="str">
        <f t="shared" si="22"/>
        <v>Loose Tube Fiber</v>
      </c>
    </row>
    <row r="255" spans="1:5" x14ac:dyDescent="0.25">
      <c r="A255" s="5" t="s">
        <v>11</v>
      </c>
      <c r="B255" s="11">
        <v>0.95299999999999996</v>
      </c>
      <c r="C255" s="1" t="str">
        <f t="shared" si="25"/>
        <v>https://www.leviton.com/en/docs/LevBT_IO_Riser_Adventum_LTR.pdf</v>
      </c>
      <c r="D255" s="26" t="str">
        <f t="shared" si="22"/>
        <v>Loose Tube Fiber</v>
      </c>
    </row>
    <row r="256" spans="1:5" x14ac:dyDescent="0.25">
      <c r="A256" s="1" t="str">
        <f>""</f>
        <v/>
      </c>
      <c r="B256" s="11"/>
      <c r="D256" s="26" t="str">
        <f t="shared" si="22"/>
        <v>Loose Tube Fiber</v>
      </c>
      <c r="E256" s="16" t="s">
        <v>532</v>
      </c>
    </row>
    <row r="257" spans="1:5" x14ac:dyDescent="0.25">
      <c r="A257" s="1" t="s">
        <v>232</v>
      </c>
      <c r="B257" s="11">
        <v>0.63600000000000001</v>
      </c>
      <c r="C257" s="12" t="s">
        <v>593</v>
      </c>
      <c r="D257" s="26" t="str">
        <f t="shared" si="22"/>
        <v>Loose Tube Fiber</v>
      </c>
    </row>
    <row r="258" spans="1:5" x14ac:dyDescent="0.25">
      <c r="A258" s="5" t="s">
        <v>233</v>
      </c>
      <c r="B258" s="11">
        <v>0.63600000000000001</v>
      </c>
      <c r="C258" s="1" t="str">
        <f t="shared" ref="C258:C266" si="26">$C$257</f>
        <v>https://www.leviton.com/en/docs/LevBT_IO_Riser_Adventum_wArmorTek_LTRK.pdf</v>
      </c>
      <c r="D258" s="26" t="str">
        <f t="shared" si="22"/>
        <v>Loose Tube Fiber</v>
      </c>
    </row>
    <row r="259" spans="1:5" x14ac:dyDescent="0.25">
      <c r="A259" s="5" t="s">
        <v>234</v>
      </c>
      <c r="B259" s="11">
        <v>0.74399999999999999</v>
      </c>
      <c r="C259" s="1" t="str">
        <f t="shared" si="26"/>
        <v>https://www.leviton.com/en/docs/LevBT_IO_Riser_Adventum_wArmorTek_LTRK.pdf</v>
      </c>
      <c r="D259" s="26" t="str">
        <f t="shared" si="22"/>
        <v>Loose Tube Fiber</v>
      </c>
    </row>
    <row r="260" spans="1:5" x14ac:dyDescent="0.25">
      <c r="A260" s="1" t="s">
        <v>240</v>
      </c>
      <c r="B260" s="11">
        <v>0.74399999999999999</v>
      </c>
      <c r="C260" s="1" t="str">
        <f t="shared" si="26"/>
        <v>https://www.leviton.com/en/docs/LevBT_IO_Riser_Adventum_wArmorTek_LTRK.pdf</v>
      </c>
      <c r="D260" s="26" t="str">
        <f t="shared" si="22"/>
        <v>Loose Tube Fiber</v>
      </c>
    </row>
    <row r="261" spans="1:5" x14ac:dyDescent="0.25">
      <c r="A261" s="1" t="s">
        <v>241</v>
      </c>
      <c r="B261" s="11">
        <v>0.74399999999999999</v>
      </c>
      <c r="C261" s="1" t="str">
        <f t="shared" si="26"/>
        <v>https://www.leviton.com/en/docs/LevBT_IO_Riser_Adventum_wArmorTek_LTRK.pdf</v>
      </c>
      <c r="D261" s="26" t="str">
        <f t="shared" si="22"/>
        <v>Loose Tube Fiber</v>
      </c>
    </row>
    <row r="262" spans="1:5" x14ac:dyDescent="0.25">
      <c r="A262" s="1" t="s">
        <v>18</v>
      </c>
      <c r="B262" s="11">
        <v>0.86499999999999999</v>
      </c>
      <c r="C262" s="1" t="str">
        <f t="shared" si="26"/>
        <v>https://www.leviton.com/en/docs/LevBT_IO_Riser_Adventum_wArmorTek_LTRK.pdf</v>
      </c>
      <c r="D262" s="26" t="str">
        <f t="shared" si="22"/>
        <v>Loose Tube Fiber</v>
      </c>
    </row>
    <row r="263" spans="1:5" x14ac:dyDescent="0.25">
      <c r="A263" s="1" t="s">
        <v>19</v>
      </c>
      <c r="B263" s="11">
        <v>0.96499999999999997</v>
      </c>
      <c r="C263" s="1" t="str">
        <f t="shared" si="26"/>
        <v>https://www.leviton.com/en/docs/LevBT_IO_Riser_Adventum_wArmorTek_LTRK.pdf</v>
      </c>
      <c r="D263" s="26" t="str">
        <f t="shared" si="22"/>
        <v>Loose Tube Fiber</v>
      </c>
    </row>
    <row r="264" spans="1:5" x14ac:dyDescent="0.25">
      <c r="A264" s="1" t="s">
        <v>20</v>
      </c>
      <c r="B264" s="11">
        <v>1.018</v>
      </c>
      <c r="C264" s="1" t="str">
        <f t="shared" si="26"/>
        <v>https://www.leviton.com/en/docs/LevBT_IO_Riser_Adventum_wArmorTek_LTRK.pdf</v>
      </c>
      <c r="D264" s="26" t="str">
        <f t="shared" si="22"/>
        <v>Loose Tube Fiber</v>
      </c>
    </row>
    <row r="265" spans="1:5" x14ac:dyDescent="0.25">
      <c r="A265" s="1" t="s">
        <v>21</v>
      </c>
      <c r="B265" s="11">
        <v>1.1339999999999999</v>
      </c>
      <c r="C265" s="1" t="str">
        <f t="shared" si="26"/>
        <v>https://www.leviton.com/en/docs/LevBT_IO_Riser_Adventum_wArmorTek_LTRK.pdf</v>
      </c>
      <c r="D265" s="26" t="str">
        <f t="shared" si="22"/>
        <v>Loose Tube Fiber</v>
      </c>
    </row>
    <row r="266" spans="1:5" x14ac:dyDescent="0.25">
      <c r="A266" s="5" t="s">
        <v>242</v>
      </c>
      <c r="B266" s="11">
        <v>1.2689999999999999</v>
      </c>
      <c r="C266" s="1" t="str">
        <f t="shared" si="26"/>
        <v>https://www.leviton.com/en/docs/LevBT_IO_Riser_Adventum_wArmorTek_LTRK.pdf</v>
      </c>
      <c r="D266" s="26" t="str">
        <f t="shared" si="22"/>
        <v>Loose Tube Fiber</v>
      </c>
    </row>
    <row r="267" spans="1:5" x14ac:dyDescent="0.25">
      <c r="A267" s="1" t="str">
        <f>""</f>
        <v/>
      </c>
      <c r="B267" s="11"/>
      <c r="D267" s="26" t="str">
        <f t="shared" si="22"/>
        <v>Loose Tube Fiber</v>
      </c>
      <c r="E267" s="16" t="s">
        <v>532</v>
      </c>
    </row>
    <row r="268" spans="1:5" x14ac:dyDescent="0.25">
      <c r="A268" s="1" t="s">
        <v>249</v>
      </c>
      <c r="B268" s="11">
        <v>0.57499999999999996</v>
      </c>
      <c r="C268" s="12" t="s">
        <v>594</v>
      </c>
      <c r="D268" s="26" t="str">
        <f t="shared" si="22"/>
        <v>Loose Tube Fiber</v>
      </c>
    </row>
    <row r="269" spans="1:5" x14ac:dyDescent="0.25">
      <c r="A269" s="5" t="s">
        <v>236</v>
      </c>
      <c r="B269" s="11">
        <v>0.57499999999999996</v>
      </c>
      <c r="C269" s="1" t="str">
        <f t="shared" ref="C269:C275" si="27">$C$268</f>
        <v>https://www.leviton.com/en/docs/LevBT_IO_Riser_Adventum_SADJ_LTRA.pdf</v>
      </c>
      <c r="D269" s="26" t="str">
        <f t="shared" si="22"/>
        <v>Loose Tube Fiber</v>
      </c>
    </row>
    <row r="270" spans="1:5" x14ac:dyDescent="0.25">
      <c r="A270" s="1" t="s">
        <v>243</v>
      </c>
      <c r="B270" s="11">
        <v>0.57499999999999996</v>
      </c>
      <c r="C270" s="1" t="str">
        <f t="shared" si="27"/>
        <v>https://www.leviton.com/en/docs/LevBT_IO_Riser_Adventum_SADJ_LTRA.pdf</v>
      </c>
      <c r="D270" s="26" t="str">
        <f t="shared" si="22"/>
        <v>Loose Tube Fiber</v>
      </c>
    </row>
    <row r="271" spans="1:5" x14ac:dyDescent="0.25">
      <c r="A271" s="1" t="s">
        <v>244</v>
      </c>
      <c r="B271" s="11">
        <v>0.57499999999999996</v>
      </c>
      <c r="C271" s="1" t="str">
        <f t="shared" si="27"/>
        <v>https://www.leviton.com/en/docs/LevBT_IO_Riser_Adventum_SADJ_LTRA.pdf</v>
      </c>
      <c r="D271" s="26" t="str">
        <f t="shared" si="22"/>
        <v>Loose Tube Fiber</v>
      </c>
    </row>
    <row r="272" spans="1:5" x14ac:dyDescent="0.25">
      <c r="A272" s="1" t="s">
        <v>245</v>
      </c>
      <c r="B272" s="11">
        <v>0.64600000000000002</v>
      </c>
      <c r="C272" s="1" t="str">
        <f t="shared" si="27"/>
        <v>https://www.leviton.com/en/docs/LevBT_IO_Riser_Adventum_SADJ_LTRA.pdf</v>
      </c>
      <c r="D272" s="26" t="str">
        <f t="shared" si="22"/>
        <v>Loose Tube Fiber</v>
      </c>
    </row>
    <row r="273" spans="1:5" x14ac:dyDescent="0.25">
      <c r="A273" s="1" t="s">
        <v>246</v>
      </c>
      <c r="B273" s="11">
        <v>0.71399999999999997</v>
      </c>
      <c r="C273" s="1" t="str">
        <f t="shared" si="27"/>
        <v>https://www.leviton.com/en/docs/LevBT_IO_Riser_Adventum_SADJ_LTRA.pdf</v>
      </c>
      <c r="D273" s="26" t="str">
        <f t="shared" si="22"/>
        <v>Loose Tube Fiber</v>
      </c>
    </row>
    <row r="274" spans="1:5" x14ac:dyDescent="0.25">
      <c r="A274" s="1" t="s">
        <v>247</v>
      </c>
      <c r="B274" s="11">
        <v>0.86899999999999999</v>
      </c>
      <c r="C274" s="1" t="str">
        <f t="shared" si="27"/>
        <v>https://www.leviton.com/en/docs/LevBT_IO_Riser_Adventum_SADJ_LTRA.pdf</v>
      </c>
      <c r="D274" s="26" t="str">
        <f t="shared" si="22"/>
        <v>Loose Tube Fiber</v>
      </c>
    </row>
    <row r="275" spans="1:5" x14ac:dyDescent="0.25">
      <c r="A275" s="1" t="s">
        <v>248</v>
      </c>
      <c r="B275" s="11">
        <v>0.999</v>
      </c>
      <c r="C275" s="1" t="str">
        <f t="shared" si="27"/>
        <v>https://www.leviton.com/en/docs/LevBT_IO_Riser_Adventum_SADJ_LTRA.pdf</v>
      </c>
      <c r="D275" s="26" t="str">
        <f t="shared" si="22"/>
        <v>Loose Tube Fiber</v>
      </c>
    </row>
    <row r="276" spans="1:5" x14ac:dyDescent="0.25">
      <c r="A276" s="1" t="str">
        <f>""</f>
        <v/>
      </c>
      <c r="B276" s="11"/>
      <c r="D276" s="26" t="str">
        <f t="shared" si="22"/>
        <v>Loose Tube Fiber</v>
      </c>
      <c r="E276" s="16" t="s">
        <v>532</v>
      </c>
    </row>
    <row r="277" spans="1:5" x14ac:dyDescent="0.25">
      <c r="A277" s="1" t="s">
        <v>250</v>
      </c>
      <c r="B277" s="11">
        <v>0.23699999999999999</v>
      </c>
      <c r="C277" s="12" t="s">
        <v>595</v>
      </c>
      <c r="D277" s="26" t="str">
        <f t="shared" si="22"/>
        <v>Loose Tube Fiber</v>
      </c>
    </row>
    <row r="278" spans="1:5" x14ac:dyDescent="0.25">
      <c r="A278" s="1" t="s">
        <v>251</v>
      </c>
      <c r="B278" s="11">
        <v>0.23699999999999999</v>
      </c>
      <c r="C278" s="1" t="str">
        <f t="shared" ref="C278:C286" si="28">$C$277</f>
        <v>https://www.leviton.com/en/docs/LevBT_IO_LSZH_RiserAdventum_LTRZ.pdf</v>
      </c>
      <c r="D278" s="26" t="str">
        <f t="shared" si="22"/>
        <v>Loose Tube Fiber</v>
      </c>
    </row>
    <row r="279" spans="1:5" x14ac:dyDescent="0.25">
      <c r="A279" s="1" t="s">
        <v>252</v>
      </c>
      <c r="B279" s="4">
        <v>0.39</v>
      </c>
      <c r="C279" s="1" t="str">
        <f t="shared" si="28"/>
        <v>https://www.leviton.com/en/docs/LevBT_IO_LSZH_RiserAdventum_LTRZ.pdf</v>
      </c>
      <c r="D279" s="26" t="str">
        <f t="shared" ref="D279:D306" si="29">$I$5</f>
        <v>Loose Tube Fiber</v>
      </c>
    </row>
    <row r="280" spans="1:5" x14ac:dyDescent="0.25">
      <c r="A280" s="1" t="s">
        <v>253</v>
      </c>
      <c r="B280" s="4">
        <v>0.39</v>
      </c>
      <c r="C280" s="1" t="str">
        <f t="shared" si="28"/>
        <v>https://www.leviton.com/en/docs/LevBT_IO_LSZH_RiserAdventum_LTRZ.pdf</v>
      </c>
      <c r="D280" s="26" t="str">
        <f t="shared" si="29"/>
        <v>Loose Tube Fiber</v>
      </c>
    </row>
    <row r="281" spans="1:5" x14ac:dyDescent="0.25">
      <c r="A281" s="1" t="s">
        <v>254</v>
      </c>
      <c r="B281" s="4">
        <v>0.39</v>
      </c>
      <c r="C281" s="1" t="str">
        <f t="shared" si="28"/>
        <v>https://www.leviton.com/en/docs/LevBT_IO_LSZH_RiserAdventum_LTRZ.pdf</v>
      </c>
      <c r="D281" s="26" t="str">
        <f t="shared" si="29"/>
        <v>Loose Tube Fiber</v>
      </c>
    </row>
    <row r="282" spans="1:5" x14ac:dyDescent="0.25">
      <c r="A282" s="1" t="s">
        <v>255</v>
      </c>
      <c r="B282" s="11">
        <v>0.46700000000000003</v>
      </c>
      <c r="C282" s="1" t="str">
        <f t="shared" si="28"/>
        <v>https://www.leviton.com/en/docs/LevBT_IO_LSZH_RiserAdventum_LTRZ.pdf</v>
      </c>
      <c r="D282" s="26" t="str">
        <f t="shared" si="29"/>
        <v>Loose Tube Fiber</v>
      </c>
    </row>
    <row r="283" spans="1:5" x14ac:dyDescent="0.25">
      <c r="A283" s="1" t="s">
        <v>256</v>
      </c>
      <c r="B283" s="11">
        <v>0.54100000000000004</v>
      </c>
      <c r="C283" s="1" t="str">
        <f t="shared" si="28"/>
        <v>https://www.leviton.com/en/docs/LevBT_IO_LSZH_RiserAdventum_LTRZ.pdf</v>
      </c>
      <c r="D283" s="26" t="str">
        <f t="shared" si="29"/>
        <v>Loose Tube Fiber</v>
      </c>
    </row>
    <row r="284" spans="1:5" x14ac:dyDescent="0.25">
      <c r="A284" s="1" t="s">
        <v>257</v>
      </c>
      <c r="B284" s="11">
        <v>0.69599999999999995</v>
      </c>
      <c r="C284" s="1" t="str">
        <f t="shared" si="28"/>
        <v>https://www.leviton.com/en/docs/LevBT_IO_LSZH_RiserAdventum_LTRZ.pdf</v>
      </c>
      <c r="D284" s="26" t="str">
        <f t="shared" si="29"/>
        <v>Loose Tube Fiber</v>
      </c>
    </row>
    <row r="285" spans="1:5" x14ac:dyDescent="0.25">
      <c r="A285" s="1" t="s">
        <v>258</v>
      </c>
      <c r="B285" s="11">
        <v>0.81799999999999995</v>
      </c>
      <c r="C285" s="1" t="str">
        <f t="shared" si="28"/>
        <v>https://www.leviton.com/en/docs/LevBT_IO_LSZH_RiserAdventum_LTRZ.pdf</v>
      </c>
      <c r="D285" s="26" t="str">
        <f t="shared" si="29"/>
        <v>Loose Tube Fiber</v>
      </c>
    </row>
    <row r="286" spans="1:5" x14ac:dyDescent="0.25">
      <c r="A286" s="5" t="s">
        <v>259</v>
      </c>
      <c r="B286" s="11">
        <v>0.95299999999999996</v>
      </c>
      <c r="C286" s="1" t="str">
        <f t="shared" si="28"/>
        <v>https://www.leviton.com/en/docs/LevBT_IO_LSZH_RiserAdventum_LTRZ.pdf</v>
      </c>
      <c r="D286" s="26" t="str">
        <f t="shared" si="29"/>
        <v>Loose Tube Fiber</v>
      </c>
    </row>
    <row r="287" spans="1:5" x14ac:dyDescent="0.25">
      <c r="A287" s="1" t="str">
        <f>""</f>
        <v/>
      </c>
      <c r="B287" s="11"/>
      <c r="D287" s="26" t="str">
        <f t="shared" si="29"/>
        <v>Loose Tube Fiber</v>
      </c>
      <c r="E287" s="16" t="s">
        <v>532</v>
      </c>
    </row>
    <row r="288" spans="1:5" x14ac:dyDescent="0.25">
      <c r="A288" s="1" t="s">
        <v>260</v>
      </c>
      <c r="B288" s="11">
        <v>0.61799999999999999</v>
      </c>
      <c r="C288" s="12" t="s">
        <v>596</v>
      </c>
      <c r="D288" s="26" t="str">
        <f t="shared" si="29"/>
        <v>Loose Tube Fiber</v>
      </c>
    </row>
    <row r="289" spans="1:5" x14ac:dyDescent="0.25">
      <c r="A289" s="5" t="s">
        <v>261</v>
      </c>
      <c r="B289" s="11">
        <v>0.61799999999999999</v>
      </c>
      <c r="C289" s="1" t="str">
        <f t="shared" ref="C289:C297" si="30">$C$288</f>
        <v>https://www.leviton.com/en/docs/LevBT_IO_LSZH_Riser_Adventum_wArmorTek_LTRZK.pdf</v>
      </c>
      <c r="D289" s="26" t="str">
        <f t="shared" si="29"/>
        <v>Loose Tube Fiber</v>
      </c>
    </row>
    <row r="290" spans="1:5" x14ac:dyDescent="0.25">
      <c r="A290" s="5" t="s">
        <v>262</v>
      </c>
      <c r="B290" s="11">
        <v>0.74399999999999999</v>
      </c>
      <c r="C290" s="1" t="str">
        <f t="shared" si="30"/>
        <v>https://www.leviton.com/en/docs/LevBT_IO_LSZH_Riser_Adventum_wArmorTek_LTRZK.pdf</v>
      </c>
      <c r="D290" s="26" t="str">
        <f t="shared" si="29"/>
        <v>Loose Tube Fiber</v>
      </c>
    </row>
    <row r="291" spans="1:5" x14ac:dyDescent="0.25">
      <c r="A291" s="1" t="s">
        <v>263</v>
      </c>
      <c r="B291" s="11">
        <v>0.74399999999999999</v>
      </c>
      <c r="C291" s="1" t="str">
        <f t="shared" si="30"/>
        <v>https://www.leviton.com/en/docs/LevBT_IO_LSZH_Riser_Adventum_wArmorTek_LTRZK.pdf</v>
      </c>
      <c r="D291" s="26" t="str">
        <f t="shared" si="29"/>
        <v>Loose Tube Fiber</v>
      </c>
    </row>
    <row r="292" spans="1:5" x14ac:dyDescent="0.25">
      <c r="A292" s="1" t="s">
        <v>264</v>
      </c>
      <c r="B292" s="11">
        <v>0.74399999999999999</v>
      </c>
      <c r="C292" s="1" t="str">
        <f t="shared" si="30"/>
        <v>https://www.leviton.com/en/docs/LevBT_IO_LSZH_Riser_Adventum_wArmorTek_LTRZK.pdf</v>
      </c>
      <c r="D292" s="26" t="str">
        <f t="shared" si="29"/>
        <v>Loose Tube Fiber</v>
      </c>
    </row>
    <row r="293" spans="1:5" x14ac:dyDescent="0.25">
      <c r="A293" s="1" t="s">
        <v>265</v>
      </c>
      <c r="B293" s="11">
        <v>0.86499999999999999</v>
      </c>
      <c r="C293" s="1" t="str">
        <f t="shared" si="30"/>
        <v>https://www.leviton.com/en/docs/LevBT_IO_LSZH_Riser_Adventum_wArmorTek_LTRZK.pdf</v>
      </c>
      <c r="D293" s="26" t="str">
        <f t="shared" si="29"/>
        <v>Loose Tube Fiber</v>
      </c>
    </row>
    <row r="294" spans="1:5" x14ac:dyDescent="0.25">
      <c r="A294" s="1" t="s">
        <v>266</v>
      </c>
      <c r="B294" s="11">
        <v>0.96499999999999997</v>
      </c>
      <c r="C294" s="1" t="str">
        <f t="shared" si="30"/>
        <v>https://www.leviton.com/en/docs/LevBT_IO_LSZH_Riser_Adventum_wArmorTek_LTRZK.pdf</v>
      </c>
      <c r="D294" s="26" t="str">
        <f t="shared" si="29"/>
        <v>Loose Tube Fiber</v>
      </c>
    </row>
    <row r="295" spans="1:5" x14ac:dyDescent="0.25">
      <c r="A295" s="1" t="s">
        <v>267</v>
      </c>
      <c r="B295" s="11">
        <v>1.0840000000000001</v>
      </c>
      <c r="C295" s="1" t="str">
        <f t="shared" si="30"/>
        <v>https://www.leviton.com/en/docs/LevBT_IO_LSZH_Riser_Adventum_wArmorTek_LTRZK.pdf</v>
      </c>
      <c r="D295" s="26" t="str">
        <f t="shared" si="29"/>
        <v>Loose Tube Fiber</v>
      </c>
    </row>
    <row r="296" spans="1:5" x14ac:dyDescent="0.25">
      <c r="A296" s="1" t="s">
        <v>268</v>
      </c>
      <c r="B296" s="11">
        <v>1.1339999999999999</v>
      </c>
      <c r="C296" s="1" t="str">
        <f t="shared" si="30"/>
        <v>https://www.leviton.com/en/docs/LevBT_IO_LSZH_Riser_Adventum_wArmorTek_LTRZK.pdf</v>
      </c>
      <c r="D296" s="26" t="str">
        <f t="shared" si="29"/>
        <v>Loose Tube Fiber</v>
      </c>
    </row>
    <row r="297" spans="1:5" x14ac:dyDescent="0.25">
      <c r="A297" s="1" t="s">
        <v>597</v>
      </c>
      <c r="B297" s="11">
        <v>1.2689999999999999</v>
      </c>
      <c r="C297" s="1" t="str">
        <f t="shared" si="30"/>
        <v>https://www.leviton.com/en/docs/LevBT_IO_LSZH_Riser_Adventum_wArmorTek_LTRZK.pdf</v>
      </c>
      <c r="D297" s="26" t="str">
        <f t="shared" si="29"/>
        <v>Loose Tube Fiber</v>
      </c>
    </row>
    <row r="298" spans="1:5" x14ac:dyDescent="0.25">
      <c r="A298" s="1" t="str">
        <f>""</f>
        <v/>
      </c>
      <c r="B298" s="11"/>
      <c r="D298" s="26" t="str">
        <f t="shared" si="29"/>
        <v>Loose Tube Fiber</v>
      </c>
      <c r="E298" s="16" t="s">
        <v>532</v>
      </c>
    </row>
    <row r="299" spans="1:5" x14ac:dyDescent="0.25">
      <c r="A299" s="1" t="s">
        <v>269</v>
      </c>
      <c r="B299" s="11">
        <v>0.56299999999999994</v>
      </c>
      <c r="C299" s="12" t="s">
        <v>598</v>
      </c>
      <c r="D299" s="26" t="str">
        <f t="shared" si="29"/>
        <v>Loose Tube Fiber</v>
      </c>
    </row>
    <row r="300" spans="1:5" x14ac:dyDescent="0.25">
      <c r="A300" s="5" t="s">
        <v>270</v>
      </c>
      <c r="B300" s="11">
        <v>0.56299999999999994</v>
      </c>
      <c r="C300" s="1" t="str">
        <f t="shared" ref="C300:C306" si="31">$C$299</f>
        <v>https://www.leviton.com/en/docs/LevBT_IO_LSZH_Riser_Adventum_SADJ_LTRZA.pdf</v>
      </c>
      <c r="D300" s="26" t="str">
        <f t="shared" si="29"/>
        <v>Loose Tube Fiber</v>
      </c>
    </row>
    <row r="301" spans="1:5" x14ac:dyDescent="0.25">
      <c r="A301" s="1" t="s">
        <v>271</v>
      </c>
      <c r="B301" s="11">
        <v>0.56299999999999994</v>
      </c>
      <c r="C301" s="1" t="str">
        <f t="shared" si="31"/>
        <v>https://www.leviton.com/en/docs/LevBT_IO_LSZH_Riser_Adventum_SADJ_LTRZA.pdf</v>
      </c>
      <c r="D301" s="26" t="str">
        <f t="shared" si="29"/>
        <v>Loose Tube Fiber</v>
      </c>
    </row>
    <row r="302" spans="1:5" x14ac:dyDescent="0.25">
      <c r="A302" s="1" t="s">
        <v>272</v>
      </c>
      <c r="B302" s="11">
        <v>0.56299999999999994</v>
      </c>
      <c r="C302" s="1" t="str">
        <f t="shared" si="31"/>
        <v>https://www.leviton.com/en/docs/LevBT_IO_LSZH_Riser_Adventum_SADJ_LTRZA.pdf</v>
      </c>
      <c r="D302" s="26" t="str">
        <f t="shared" si="29"/>
        <v>Loose Tube Fiber</v>
      </c>
    </row>
    <row r="303" spans="1:5" x14ac:dyDescent="0.25">
      <c r="A303" s="1" t="s">
        <v>273</v>
      </c>
      <c r="B303" s="4">
        <v>0.64</v>
      </c>
      <c r="C303" s="1" t="str">
        <f t="shared" si="31"/>
        <v>https://www.leviton.com/en/docs/LevBT_IO_LSZH_Riser_Adventum_SADJ_LTRZA.pdf</v>
      </c>
      <c r="D303" s="26" t="str">
        <f t="shared" si="29"/>
        <v>Loose Tube Fiber</v>
      </c>
    </row>
    <row r="304" spans="1:5" x14ac:dyDescent="0.25">
      <c r="A304" s="1" t="s">
        <v>274</v>
      </c>
      <c r="B304" s="11">
        <v>0.71399999999999997</v>
      </c>
      <c r="C304" s="1" t="str">
        <f t="shared" si="31"/>
        <v>https://www.leviton.com/en/docs/LevBT_IO_LSZH_Riser_Adventum_SADJ_LTRZA.pdf</v>
      </c>
      <c r="D304" s="26" t="str">
        <f t="shared" si="29"/>
        <v>Loose Tube Fiber</v>
      </c>
    </row>
    <row r="305" spans="1:5" x14ac:dyDescent="0.25">
      <c r="A305" s="1" t="s">
        <v>275</v>
      </c>
      <c r="B305" s="11">
        <v>0.86899999999999999</v>
      </c>
      <c r="C305" s="1" t="str">
        <f t="shared" si="31"/>
        <v>https://www.leviton.com/en/docs/LevBT_IO_LSZH_Riser_Adventum_SADJ_LTRZA.pdf</v>
      </c>
      <c r="D305" s="26" t="str">
        <f t="shared" si="29"/>
        <v>Loose Tube Fiber</v>
      </c>
    </row>
    <row r="306" spans="1:5" x14ac:dyDescent="0.25">
      <c r="A306" s="1" t="s">
        <v>276</v>
      </c>
      <c r="B306" s="11">
        <v>0.999</v>
      </c>
      <c r="C306" s="1" t="str">
        <f t="shared" si="31"/>
        <v>https://www.leviton.com/en/docs/LevBT_IO_LSZH_Riser_Adventum_SADJ_LTRZA.pdf</v>
      </c>
      <c r="D306" s="26" t="str">
        <f t="shared" si="29"/>
        <v>Loose Tube Fiber</v>
      </c>
    </row>
    <row r="307" spans="1:5" x14ac:dyDescent="0.25">
      <c r="A307" s="1" t="str">
        <f>""</f>
        <v/>
      </c>
      <c r="B307" s="11"/>
      <c r="D307" s="26" t="str">
        <f t="shared" ref="D307:D350" si="32">$I$5</f>
        <v>Loose Tube Fiber</v>
      </c>
    </row>
    <row r="308" spans="1:5" x14ac:dyDescent="0.25">
      <c r="A308" s="5" t="s">
        <v>346</v>
      </c>
      <c r="B308" s="11">
        <v>7.3999999999999996E-2</v>
      </c>
      <c r="C308" s="12" t="s">
        <v>599</v>
      </c>
      <c r="D308" s="26" t="str">
        <f t="shared" si="32"/>
        <v>Loose Tube Fiber</v>
      </c>
    </row>
    <row r="309" spans="1:5" x14ac:dyDescent="0.25">
      <c r="A309" s="5" t="s">
        <v>378</v>
      </c>
      <c r="B309" s="1">
        <v>0.17699999999999999</v>
      </c>
      <c r="C309" s="1" t="str">
        <f t="shared" ref="C309:C316" si="33">$C$308</f>
        <v>https://www.leviton.com/en/docs/LevBT_DatacenterPlenumIndoor_DAP12B.pdf</v>
      </c>
      <c r="D309" s="26" t="str">
        <f t="shared" si="32"/>
        <v>Loose Tube Fiber</v>
      </c>
    </row>
    <row r="310" spans="1:5" x14ac:dyDescent="0.25">
      <c r="A310" s="5" t="s">
        <v>347</v>
      </c>
      <c r="B310" s="11">
        <v>0.23200000000000001</v>
      </c>
      <c r="C310" s="1" t="str">
        <f t="shared" si="33"/>
        <v>https://www.leviton.com/en/docs/LevBT_DatacenterPlenumIndoor_DAP12B.pdf</v>
      </c>
      <c r="D310" s="26" t="str">
        <f t="shared" si="32"/>
        <v>Loose Tube Fiber</v>
      </c>
      <c r="E310" s="16" t="s">
        <v>288</v>
      </c>
    </row>
    <row r="311" spans="1:5" x14ac:dyDescent="0.25">
      <c r="A311" s="5" t="s">
        <v>374</v>
      </c>
      <c r="B311" s="11">
        <v>0.184</v>
      </c>
      <c r="C311" s="1" t="str">
        <f t="shared" si="33"/>
        <v>https://www.leviton.com/en/docs/LevBT_DatacenterPlenumIndoor_DAP12B.pdf</v>
      </c>
      <c r="D311" s="26" t="str">
        <f t="shared" si="32"/>
        <v>Loose Tube Fiber</v>
      </c>
    </row>
    <row r="312" spans="1:5" x14ac:dyDescent="0.25">
      <c r="A312" s="5" t="s">
        <v>348</v>
      </c>
      <c r="B312" s="11">
        <v>0.23200000000000001</v>
      </c>
      <c r="C312" s="1" t="str">
        <f t="shared" si="33"/>
        <v>https://www.leviton.com/en/docs/LevBT_DatacenterPlenumIndoor_DAP12B.pdf</v>
      </c>
      <c r="D312" s="26" t="str">
        <f t="shared" si="32"/>
        <v>Loose Tube Fiber</v>
      </c>
    </row>
    <row r="313" spans="1:5" x14ac:dyDescent="0.25">
      <c r="A313" s="5" t="s">
        <v>349</v>
      </c>
      <c r="B313" s="11">
        <v>0.26100000000000001</v>
      </c>
      <c r="C313" s="1" t="str">
        <f t="shared" si="33"/>
        <v>https://www.leviton.com/en/docs/LevBT_DatacenterPlenumIndoor_DAP12B.pdf</v>
      </c>
      <c r="D313" s="26" t="str">
        <f t="shared" si="32"/>
        <v>Loose Tube Fiber</v>
      </c>
    </row>
    <row r="314" spans="1:5" x14ac:dyDescent="0.25">
      <c r="A314" s="5" t="s">
        <v>350</v>
      </c>
      <c r="B314" s="11">
        <v>0.318</v>
      </c>
      <c r="C314" s="1" t="str">
        <f t="shared" si="33"/>
        <v>https://www.leviton.com/en/docs/LevBT_DatacenterPlenumIndoor_DAP12B.pdf</v>
      </c>
      <c r="D314" s="26" t="str">
        <f t="shared" si="32"/>
        <v>Loose Tube Fiber</v>
      </c>
    </row>
    <row r="315" spans="1:5" x14ac:dyDescent="0.25">
      <c r="A315" s="5" t="s">
        <v>351</v>
      </c>
      <c r="B315" s="11">
        <v>0.376</v>
      </c>
      <c r="C315" s="1" t="str">
        <f t="shared" si="33"/>
        <v>https://www.leviton.com/en/docs/LevBT_DatacenterPlenumIndoor_DAP12B.pdf</v>
      </c>
      <c r="D315" s="26" t="str">
        <f t="shared" si="32"/>
        <v>Loose Tube Fiber</v>
      </c>
    </row>
    <row r="316" spans="1:5" x14ac:dyDescent="0.25">
      <c r="A316" s="5" t="s">
        <v>661</v>
      </c>
      <c r="B316" s="11">
        <v>0.57599999999999996</v>
      </c>
      <c r="C316" s="1" t="str">
        <f t="shared" si="33"/>
        <v>https://www.leviton.com/en/docs/LevBT_DatacenterPlenumIndoor_DAP12B.pdf</v>
      </c>
      <c r="D316" s="26" t="str">
        <f t="shared" si="32"/>
        <v>Loose Tube Fiber</v>
      </c>
    </row>
    <row r="317" spans="1:5" x14ac:dyDescent="0.25">
      <c r="A317" s="1" t="str">
        <f>""</f>
        <v/>
      </c>
      <c r="B317" s="11"/>
      <c r="D317" s="26" t="str">
        <f t="shared" si="32"/>
        <v>Loose Tube Fiber</v>
      </c>
      <c r="E317" s="16" t="s">
        <v>532</v>
      </c>
    </row>
    <row r="318" spans="1:5" x14ac:dyDescent="0.25">
      <c r="A318" s="5" t="s">
        <v>352</v>
      </c>
      <c r="B318" s="11">
        <v>7.3999999999999996E-2</v>
      </c>
      <c r="C318" s="12" t="s">
        <v>600</v>
      </c>
      <c r="D318" s="26" t="str">
        <f t="shared" si="32"/>
        <v>Loose Tube Fiber</v>
      </c>
    </row>
    <row r="319" spans="1:5" x14ac:dyDescent="0.25">
      <c r="A319" s="5" t="s">
        <v>379</v>
      </c>
      <c r="B319" s="1">
        <v>0.17699999999999999</v>
      </c>
      <c r="C319" s="1" t="str">
        <f t="shared" ref="C319:C327" si="34">$C$318</f>
        <v>https://www.leviton.com/en/docs/LevBT_DatacenterPlenumIndoor_DAP8B.pdf</v>
      </c>
      <c r="D319" s="26" t="str">
        <f t="shared" si="32"/>
        <v>Loose Tube Fiber</v>
      </c>
    </row>
    <row r="320" spans="1:5" x14ac:dyDescent="0.25">
      <c r="A320" s="5" t="s">
        <v>353</v>
      </c>
      <c r="B320" s="11">
        <v>0.21199999999999999</v>
      </c>
      <c r="C320" s="1" t="str">
        <f t="shared" si="34"/>
        <v>https://www.leviton.com/en/docs/LevBT_DatacenterPlenumIndoor_DAP8B.pdf</v>
      </c>
      <c r="D320" s="26" t="str">
        <f t="shared" si="32"/>
        <v>Loose Tube Fiber</v>
      </c>
    </row>
    <row r="321" spans="1:5" x14ac:dyDescent="0.25">
      <c r="A321" s="5" t="s">
        <v>354</v>
      </c>
      <c r="B321" s="11">
        <v>0.21199999999999999</v>
      </c>
      <c r="C321" s="1" t="str">
        <f t="shared" si="34"/>
        <v>https://www.leviton.com/en/docs/LevBT_DatacenterPlenumIndoor_DAP8B.pdf</v>
      </c>
      <c r="D321" s="26" t="str">
        <f t="shared" si="32"/>
        <v>Loose Tube Fiber</v>
      </c>
    </row>
    <row r="322" spans="1:5" x14ac:dyDescent="0.25">
      <c r="A322" s="5" t="s">
        <v>355</v>
      </c>
      <c r="B322" s="11">
        <v>0.21199999999999999</v>
      </c>
      <c r="C322" s="1" t="str">
        <f t="shared" si="34"/>
        <v>https://www.leviton.com/en/docs/LevBT_DatacenterPlenumIndoor_DAP8B.pdf</v>
      </c>
      <c r="D322" s="26" t="str">
        <f t="shared" si="32"/>
        <v>Loose Tube Fiber</v>
      </c>
    </row>
    <row r="323" spans="1:5" x14ac:dyDescent="0.25">
      <c r="A323" s="5" t="s">
        <v>356</v>
      </c>
      <c r="B323" s="11">
        <v>0.26100000000000001</v>
      </c>
      <c r="C323" s="1" t="str">
        <f t="shared" si="34"/>
        <v>https://www.leviton.com/en/docs/LevBT_DatacenterPlenumIndoor_DAP8B.pdf</v>
      </c>
      <c r="D323" s="26" t="str">
        <f t="shared" si="32"/>
        <v>Loose Tube Fiber</v>
      </c>
    </row>
    <row r="324" spans="1:5" x14ac:dyDescent="0.25">
      <c r="A324" s="5" t="s">
        <v>357</v>
      </c>
      <c r="B324" s="11">
        <v>0.35199999999999998</v>
      </c>
      <c r="C324" s="1" t="str">
        <f t="shared" si="34"/>
        <v>https://www.leviton.com/en/docs/LevBT_DatacenterPlenumIndoor_DAP8B.pdf</v>
      </c>
      <c r="D324" s="26" t="str">
        <f t="shared" si="32"/>
        <v>Loose Tube Fiber</v>
      </c>
    </row>
    <row r="325" spans="1:5" x14ac:dyDescent="0.25">
      <c r="A325" s="5" t="s">
        <v>358</v>
      </c>
      <c r="B325" s="11">
        <v>0.376</v>
      </c>
      <c r="C325" s="1" t="str">
        <f t="shared" si="34"/>
        <v>https://www.leviton.com/en/docs/LevBT_DatacenterPlenumIndoor_DAP8B.pdf</v>
      </c>
      <c r="D325" s="26" t="str">
        <f t="shared" si="32"/>
        <v>Loose Tube Fiber</v>
      </c>
    </row>
    <row r="326" spans="1:5" x14ac:dyDescent="0.25">
      <c r="A326" s="5" t="s">
        <v>359</v>
      </c>
      <c r="B326" s="11">
        <v>0.435</v>
      </c>
      <c r="C326" s="1" t="str">
        <f t="shared" si="34"/>
        <v>https://www.leviton.com/en/docs/LevBT_DatacenterPlenumIndoor_DAP8B.pdf</v>
      </c>
      <c r="D326" s="26" t="str">
        <f t="shared" si="32"/>
        <v>Loose Tube Fiber</v>
      </c>
    </row>
    <row r="327" spans="1:5" x14ac:dyDescent="0.25">
      <c r="A327" s="5" t="s">
        <v>360</v>
      </c>
      <c r="B327" s="11">
        <v>0.625</v>
      </c>
      <c r="C327" s="1" t="str">
        <f t="shared" si="34"/>
        <v>https://www.leviton.com/en/docs/LevBT_DatacenterPlenumIndoor_DAP8B.pdf</v>
      </c>
      <c r="D327" s="26" t="str">
        <f t="shared" si="32"/>
        <v>Loose Tube Fiber</v>
      </c>
    </row>
    <row r="328" spans="1:5" x14ac:dyDescent="0.25">
      <c r="A328" s="1" t="str">
        <f>""</f>
        <v/>
      </c>
      <c r="B328" s="11"/>
      <c r="D328" s="26" t="str">
        <f t="shared" si="32"/>
        <v>Loose Tube Fiber</v>
      </c>
      <c r="E328" s="16" t="s">
        <v>532</v>
      </c>
    </row>
    <row r="329" spans="1:5" x14ac:dyDescent="0.25">
      <c r="A329" s="5" t="s">
        <v>376</v>
      </c>
      <c r="B329" s="11">
        <v>0.53500000000000003</v>
      </c>
      <c r="C329" s="12" t="s">
        <v>601</v>
      </c>
      <c r="D329" s="26" t="str">
        <f t="shared" si="32"/>
        <v>Loose Tube Fiber</v>
      </c>
      <c r="E329" s="16" t="s">
        <v>288</v>
      </c>
    </row>
    <row r="330" spans="1:5" x14ac:dyDescent="0.25">
      <c r="A330" s="5" t="s">
        <v>361</v>
      </c>
      <c r="B330" s="11">
        <v>0.55300000000000005</v>
      </c>
      <c r="C330" s="1" t="str">
        <f t="shared" ref="C330:C336" si="35">$C$329</f>
        <v>https://www.leviton.com/en/docs/LevBT_DatacenterPlenum_wArmorTek_DAPK12B.pdf</v>
      </c>
      <c r="D330" s="26" t="str">
        <f t="shared" si="32"/>
        <v>Loose Tube Fiber</v>
      </c>
    </row>
    <row r="331" spans="1:5" x14ac:dyDescent="0.25">
      <c r="A331" s="5" t="s">
        <v>375</v>
      </c>
      <c r="B331" s="11">
        <v>0.55300000000000005</v>
      </c>
      <c r="C331" s="1" t="str">
        <f t="shared" si="35"/>
        <v>https://www.leviton.com/en/docs/LevBT_DatacenterPlenum_wArmorTek_DAPK12B.pdf</v>
      </c>
      <c r="D331" s="26" t="str">
        <f t="shared" si="32"/>
        <v>Loose Tube Fiber</v>
      </c>
      <c r="E331" s="16" t="s">
        <v>288</v>
      </c>
    </row>
    <row r="332" spans="1:5" x14ac:dyDescent="0.25">
      <c r="A332" s="5" t="s">
        <v>362</v>
      </c>
      <c r="B332" s="11">
        <v>0.55300000000000005</v>
      </c>
      <c r="C332" s="1" t="str">
        <f t="shared" si="35"/>
        <v>https://www.leviton.com/en/docs/LevBT_DatacenterPlenum_wArmorTek_DAPK12B.pdf</v>
      </c>
      <c r="D332" s="26" t="str">
        <f t="shared" si="32"/>
        <v>Loose Tube Fiber</v>
      </c>
    </row>
    <row r="333" spans="1:5" x14ac:dyDescent="0.25">
      <c r="A333" s="5" t="s">
        <v>363</v>
      </c>
      <c r="B333" s="11">
        <v>0.61399999999999999</v>
      </c>
      <c r="C333" s="1" t="str">
        <f t="shared" si="35"/>
        <v>https://www.leviton.com/en/docs/LevBT_DatacenterPlenum_wArmorTek_DAPK12B.pdf</v>
      </c>
      <c r="D333" s="26" t="str">
        <f t="shared" si="32"/>
        <v>Loose Tube Fiber</v>
      </c>
    </row>
    <row r="334" spans="1:5" x14ac:dyDescent="0.25">
      <c r="A334" s="5" t="s">
        <v>364</v>
      </c>
      <c r="B334" s="4">
        <v>0.68</v>
      </c>
      <c r="C334" s="1" t="str">
        <f t="shared" si="35"/>
        <v>https://www.leviton.com/en/docs/LevBT_DatacenterPlenum_wArmorTek_DAPK12B.pdf</v>
      </c>
      <c r="D334" s="26" t="str">
        <f t="shared" si="32"/>
        <v>Loose Tube Fiber</v>
      </c>
    </row>
    <row r="335" spans="1:5" x14ac:dyDescent="0.25">
      <c r="A335" s="5" t="s">
        <v>365</v>
      </c>
      <c r="B335" s="4">
        <v>0.73</v>
      </c>
      <c r="C335" s="1" t="str">
        <f t="shared" si="35"/>
        <v>https://www.leviton.com/en/docs/LevBT_DatacenterPlenum_wArmorTek_DAPK12B.pdf</v>
      </c>
      <c r="D335" s="26" t="str">
        <f t="shared" si="32"/>
        <v>Loose Tube Fiber</v>
      </c>
    </row>
    <row r="336" spans="1:5" x14ac:dyDescent="0.25">
      <c r="A336" s="5" t="s">
        <v>366</v>
      </c>
      <c r="B336" s="11">
        <v>0.95099999999999996</v>
      </c>
      <c r="C336" s="1" t="str">
        <f t="shared" si="35"/>
        <v>https://www.leviton.com/en/docs/LevBT_DatacenterPlenum_wArmorTek_DAPK12B.pdf</v>
      </c>
      <c r="D336" s="26" t="str">
        <f t="shared" si="32"/>
        <v>Loose Tube Fiber</v>
      </c>
    </row>
    <row r="337" spans="1:5" x14ac:dyDescent="0.25">
      <c r="A337" s="1" t="str">
        <f>""</f>
        <v/>
      </c>
      <c r="B337" s="11"/>
      <c r="D337" s="26" t="str">
        <f t="shared" si="32"/>
        <v>Loose Tube Fiber</v>
      </c>
      <c r="E337" s="16" t="s">
        <v>532</v>
      </c>
    </row>
    <row r="338" spans="1:5" x14ac:dyDescent="0.25">
      <c r="A338" s="5" t="s">
        <v>377</v>
      </c>
      <c r="B338" s="11">
        <v>0.53500000000000003</v>
      </c>
      <c r="C338" s="12" t="s">
        <v>602</v>
      </c>
      <c r="D338" s="26" t="str">
        <f t="shared" si="32"/>
        <v>Loose Tube Fiber</v>
      </c>
    </row>
    <row r="339" spans="1:5" x14ac:dyDescent="0.25">
      <c r="A339" s="5" t="s">
        <v>367</v>
      </c>
      <c r="B339" s="11">
        <v>0.55300000000000005</v>
      </c>
      <c r="C339" s="1" t="str">
        <f t="shared" ref="C339:C346" si="36">$C$338</f>
        <v>https://www.leviton.com/en/docs/LevBT_DatacenterPlenum_wArmorTek_DAPK8B.pdf</v>
      </c>
      <c r="D339" s="26" t="str">
        <f t="shared" si="32"/>
        <v>Loose Tube Fiber</v>
      </c>
    </row>
    <row r="340" spans="1:5" x14ac:dyDescent="0.25">
      <c r="A340" s="5" t="s">
        <v>368</v>
      </c>
      <c r="B340" s="11">
        <v>0.55300000000000005</v>
      </c>
      <c r="C340" s="1" t="str">
        <f t="shared" si="36"/>
        <v>https://www.leviton.com/en/docs/LevBT_DatacenterPlenum_wArmorTek_DAPK8B.pdf</v>
      </c>
      <c r="D340" s="26" t="str">
        <f t="shared" si="32"/>
        <v>Loose Tube Fiber</v>
      </c>
    </row>
    <row r="341" spans="1:5" x14ac:dyDescent="0.25">
      <c r="A341" s="5" t="s">
        <v>369</v>
      </c>
      <c r="B341" s="11">
        <v>0.55300000000000005</v>
      </c>
      <c r="C341" s="1" t="str">
        <f t="shared" si="36"/>
        <v>https://www.leviton.com/en/docs/LevBT_DatacenterPlenum_wArmorTek_DAPK8B.pdf</v>
      </c>
      <c r="D341" s="26" t="str">
        <f t="shared" si="32"/>
        <v>Loose Tube Fiber</v>
      </c>
    </row>
    <row r="342" spans="1:5" x14ac:dyDescent="0.25">
      <c r="A342" s="5" t="s">
        <v>370</v>
      </c>
      <c r="B342" s="11">
        <v>0.61399999999999999</v>
      </c>
      <c r="C342" s="1" t="str">
        <f t="shared" si="36"/>
        <v>https://www.leviton.com/en/docs/LevBT_DatacenterPlenum_wArmorTek_DAPK8B.pdf</v>
      </c>
      <c r="D342" s="26" t="str">
        <f t="shared" si="32"/>
        <v>Loose Tube Fiber</v>
      </c>
    </row>
    <row r="343" spans="1:5" x14ac:dyDescent="0.25">
      <c r="A343" s="5" t="s">
        <v>371</v>
      </c>
      <c r="B343" s="4">
        <v>0.68</v>
      </c>
      <c r="C343" s="1" t="str">
        <f t="shared" si="36"/>
        <v>https://www.leviton.com/en/docs/LevBT_DatacenterPlenum_wArmorTek_DAPK8B.pdf</v>
      </c>
      <c r="D343" s="26" t="str">
        <f t="shared" si="32"/>
        <v>Loose Tube Fiber</v>
      </c>
    </row>
    <row r="344" spans="1:5" x14ac:dyDescent="0.25">
      <c r="A344" s="5" t="s">
        <v>372</v>
      </c>
      <c r="B344" s="4">
        <v>0.73</v>
      </c>
      <c r="C344" s="1" t="str">
        <f t="shared" si="36"/>
        <v>https://www.leviton.com/en/docs/LevBT_DatacenterPlenum_wArmorTek_DAPK8B.pdf</v>
      </c>
      <c r="D344" s="26" t="str">
        <f t="shared" si="32"/>
        <v>Loose Tube Fiber</v>
      </c>
    </row>
    <row r="345" spans="1:5" x14ac:dyDescent="0.25">
      <c r="A345" s="5" t="s">
        <v>373</v>
      </c>
      <c r="B345" s="11">
        <v>0.77400000000000002</v>
      </c>
      <c r="C345" s="1" t="str">
        <f t="shared" si="36"/>
        <v>https://www.leviton.com/en/docs/LevBT_DatacenterPlenum_wArmorTek_DAPK8B.pdf</v>
      </c>
      <c r="D345" s="26" t="str">
        <f t="shared" si="32"/>
        <v>Loose Tube Fiber</v>
      </c>
    </row>
    <row r="346" spans="1:5" x14ac:dyDescent="0.25">
      <c r="A346" s="5" t="s">
        <v>603</v>
      </c>
      <c r="B346" s="11">
        <v>0.95099999999999996</v>
      </c>
      <c r="C346" s="1" t="str">
        <f t="shared" si="36"/>
        <v>https://www.leviton.com/en/docs/LevBT_DatacenterPlenum_wArmorTek_DAPK8B.pdf</v>
      </c>
      <c r="D346" s="26" t="str">
        <f t="shared" si="32"/>
        <v>Loose Tube Fiber</v>
      </c>
    </row>
    <row r="347" spans="1:5" x14ac:dyDescent="0.25">
      <c r="A347" s="1" t="str">
        <f>""</f>
        <v/>
      </c>
      <c r="B347" s="11"/>
      <c r="D347" s="26" t="str">
        <f t="shared" si="32"/>
        <v>Loose Tube Fiber</v>
      </c>
      <c r="E347" s="16" t="s">
        <v>532</v>
      </c>
    </row>
    <row r="348" spans="1:5" x14ac:dyDescent="0.25">
      <c r="A348" s="5" t="s">
        <v>384</v>
      </c>
      <c r="B348" s="11">
        <v>0.11799999999999999</v>
      </c>
      <c r="C348" s="12" t="s">
        <v>604</v>
      </c>
      <c r="D348" s="26" t="str">
        <f t="shared" si="32"/>
        <v>Loose Tube Fiber</v>
      </c>
    </row>
    <row r="349" spans="1:5" x14ac:dyDescent="0.25">
      <c r="A349" s="5" t="s">
        <v>6</v>
      </c>
      <c r="B349" s="11">
        <v>0.11799999999999999</v>
      </c>
      <c r="C349" s="1" t="str">
        <f>$C$348</f>
        <v>https://www.leviton.com/en/docs/LevBT_IndoorPlenumHighDensityDistribution_ACP.pdf</v>
      </c>
      <c r="D349" s="26" t="str">
        <f t="shared" si="32"/>
        <v>Loose Tube Fiber</v>
      </c>
    </row>
    <row r="350" spans="1:5" x14ac:dyDescent="0.25">
      <c r="A350" s="5" t="s">
        <v>385</v>
      </c>
      <c r="B350" s="4">
        <v>0.26</v>
      </c>
      <c r="C350" s="1" t="str">
        <f>$C$348</f>
        <v>https://www.leviton.com/en/docs/LevBT_IndoorPlenumHighDensityDistribution_ACP.pdf</v>
      </c>
      <c r="D350" s="26" t="str">
        <f t="shared" si="32"/>
        <v>Loose Tube Fiber</v>
      </c>
    </row>
    <row r="351" spans="1:5" x14ac:dyDescent="0.25">
      <c r="A351" s="1" t="str">
        <f>""</f>
        <v/>
      </c>
      <c r="B351" s="11"/>
      <c r="D351" s="26" t="str">
        <f t="shared" ref="D351:D395" si="37">$I$5</f>
        <v>Loose Tube Fiber</v>
      </c>
      <c r="E351" s="16" t="s">
        <v>532</v>
      </c>
    </row>
    <row r="352" spans="1:5" x14ac:dyDescent="0.25">
      <c r="A352" s="5" t="s">
        <v>403</v>
      </c>
      <c r="B352" s="4">
        <v>0.39</v>
      </c>
      <c r="C352" s="12" t="s">
        <v>605</v>
      </c>
      <c r="D352" s="26" t="str">
        <f t="shared" si="37"/>
        <v>Loose Tube Fiber</v>
      </c>
    </row>
    <row r="353" spans="1:5" x14ac:dyDescent="0.25">
      <c r="A353" s="5" t="s">
        <v>404</v>
      </c>
      <c r="B353" s="4">
        <v>0.39</v>
      </c>
      <c r="C353" s="1" t="str">
        <f t="shared" ref="C353:C363" si="38">$C$352</f>
        <v>https://www.leviton.com/en/docs/LevBT_OutsidePlant_DryLooseTube_LTD-M2.pdf</v>
      </c>
      <c r="D353" s="26" t="str">
        <f t="shared" si="37"/>
        <v>Loose Tube Fiber</v>
      </c>
    </row>
    <row r="354" spans="1:5" x14ac:dyDescent="0.25">
      <c r="A354" s="5" t="s">
        <v>405</v>
      </c>
      <c r="B354" s="4">
        <v>0.39</v>
      </c>
      <c r="C354" s="1" t="str">
        <f t="shared" si="38"/>
        <v>https://www.leviton.com/en/docs/LevBT_OutsidePlant_DryLooseTube_LTD-M2.pdf</v>
      </c>
      <c r="D354" s="26" t="str">
        <f t="shared" si="37"/>
        <v>Loose Tube Fiber</v>
      </c>
    </row>
    <row r="355" spans="1:5" x14ac:dyDescent="0.25">
      <c r="A355" s="5" t="s">
        <v>406</v>
      </c>
      <c r="B355" s="4">
        <v>0.39</v>
      </c>
      <c r="C355" s="1" t="str">
        <f t="shared" si="38"/>
        <v>https://www.leviton.com/en/docs/LevBT_OutsidePlant_DryLooseTube_LTD-M2.pdf</v>
      </c>
      <c r="D355" s="26" t="str">
        <f t="shared" si="37"/>
        <v>Loose Tube Fiber</v>
      </c>
    </row>
    <row r="356" spans="1:5" x14ac:dyDescent="0.25">
      <c r="A356" s="5" t="s">
        <v>407</v>
      </c>
      <c r="B356" s="4">
        <v>0.39</v>
      </c>
      <c r="C356" s="1" t="str">
        <f t="shared" si="38"/>
        <v>https://www.leviton.com/en/docs/LevBT_OutsidePlant_DryLooseTube_LTD-M2.pdf</v>
      </c>
      <c r="D356" s="26" t="str">
        <f t="shared" si="37"/>
        <v>Loose Tube Fiber</v>
      </c>
    </row>
    <row r="357" spans="1:5" x14ac:dyDescent="0.25">
      <c r="A357" s="5" t="s">
        <v>408</v>
      </c>
      <c r="B357" s="4">
        <v>0.39</v>
      </c>
      <c r="C357" s="1" t="str">
        <f t="shared" si="38"/>
        <v>https://www.leviton.com/en/docs/LevBT_OutsidePlant_DryLooseTube_LTD-M2.pdf</v>
      </c>
      <c r="D357" s="26" t="str">
        <f t="shared" si="37"/>
        <v>Loose Tube Fiber</v>
      </c>
    </row>
    <row r="358" spans="1:5" x14ac:dyDescent="0.25">
      <c r="A358" s="5" t="s">
        <v>409</v>
      </c>
      <c r="B358" s="4">
        <v>0.41</v>
      </c>
      <c r="C358" s="1" t="str">
        <f t="shared" si="38"/>
        <v>https://www.leviton.com/en/docs/LevBT_OutsidePlant_DryLooseTube_LTD-M2.pdf</v>
      </c>
      <c r="D358" s="26" t="str">
        <f t="shared" si="37"/>
        <v>Loose Tube Fiber</v>
      </c>
    </row>
    <row r="359" spans="1:5" x14ac:dyDescent="0.25">
      <c r="A359" s="5" t="s">
        <v>410</v>
      </c>
      <c r="B359" s="4">
        <v>0.48</v>
      </c>
      <c r="C359" s="1" t="str">
        <f t="shared" si="38"/>
        <v>https://www.leviton.com/en/docs/LevBT_OutsidePlant_DryLooseTube_LTD-M2.pdf</v>
      </c>
      <c r="D359" s="26" t="str">
        <f t="shared" si="37"/>
        <v>Loose Tube Fiber</v>
      </c>
    </row>
    <row r="360" spans="1:5" x14ac:dyDescent="0.25">
      <c r="A360" s="5" t="s">
        <v>411</v>
      </c>
      <c r="B360" s="4">
        <v>0.55000000000000004</v>
      </c>
      <c r="C360" s="1" t="str">
        <f t="shared" si="38"/>
        <v>https://www.leviton.com/en/docs/LevBT_OutsidePlant_DryLooseTube_LTD-M2.pdf</v>
      </c>
      <c r="D360" s="26" t="str">
        <f t="shared" si="37"/>
        <v>Loose Tube Fiber</v>
      </c>
    </row>
    <row r="361" spans="1:5" x14ac:dyDescent="0.25">
      <c r="A361" s="5" t="s">
        <v>412</v>
      </c>
      <c r="B361" s="4">
        <v>0.62</v>
      </c>
      <c r="C361" s="1" t="str">
        <f t="shared" si="38"/>
        <v>https://www.leviton.com/en/docs/LevBT_OutsidePlant_DryLooseTube_LTD-M2.pdf</v>
      </c>
      <c r="D361" s="26" t="str">
        <f t="shared" si="37"/>
        <v>Loose Tube Fiber</v>
      </c>
    </row>
    <row r="362" spans="1:5" x14ac:dyDescent="0.25">
      <c r="A362" s="5" t="s">
        <v>413</v>
      </c>
      <c r="B362" s="4">
        <v>0.61</v>
      </c>
      <c r="C362" s="1" t="str">
        <f t="shared" si="38"/>
        <v>https://www.leviton.com/en/docs/LevBT_OutsidePlant_DryLooseTube_LTD-M2.pdf</v>
      </c>
      <c r="D362" s="26" t="str">
        <f t="shared" si="37"/>
        <v>Loose Tube Fiber</v>
      </c>
    </row>
    <row r="363" spans="1:5" x14ac:dyDescent="0.25">
      <c r="A363" s="5" t="s">
        <v>414</v>
      </c>
      <c r="B363" s="4">
        <v>0.71</v>
      </c>
      <c r="C363" s="1" t="str">
        <f t="shared" si="38"/>
        <v>https://www.leviton.com/en/docs/LevBT_OutsidePlant_DryLooseTube_LTD-M2.pdf</v>
      </c>
      <c r="D363" s="26" t="str">
        <f t="shared" si="37"/>
        <v>Loose Tube Fiber</v>
      </c>
    </row>
    <row r="364" spans="1:5" x14ac:dyDescent="0.25">
      <c r="A364" s="1" t="str">
        <f>""</f>
        <v/>
      </c>
      <c r="B364" s="11"/>
      <c r="D364" s="26" t="str">
        <f t="shared" si="37"/>
        <v>Loose Tube Fiber</v>
      </c>
      <c r="E364" s="16" t="s">
        <v>532</v>
      </c>
    </row>
    <row r="365" spans="1:5" x14ac:dyDescent="0.25">
      <c r="A365" s="5" t="s">
        <v>415</v>
      </c>
      <c r="B365" s="4">
        <v>0.46</v>
      </c>
      <c r="C365" s="12" t="s">
        <v>606</v>
      </c>
      <c r="D365" s="26" t="str">
        <f t="shared" si="37"/>
        <v>Loose Tube Fiber</v>
      </c>
    </row>
    <row r="366" spans="1:5" x14ac:dyDescent="0.25">
      <c r="A366" s="5" t="s">
        <v>416</v>
      </c>
      <c r="B366" s="4">
        <v>0.46</v>
      </c>
      <c r="C366" s="1" t="str">
        <f t="shared" ref="C366:C376" si="39">$C$365</f>
        <v>https://www.leviton.com/en/docs/LevBT_OutsidePlant_DryLooseTube_SADJ_LTAD-1A1J-M2.pdf</v>
      </c>
      <c r="D366" s="26" t="str">
        <f t="shared" si="37"/>
        <v>Loose Tube Fiber</v>
      </c>
    </row>
    <row r="367" spans="1:5" x14ac:dyDescent="0.25">
      <c r="A367" s="5" t="s">
        <v>417</v>
      </c>
      <c r="B367" s="4">
        <v>0.46</v>
      </c>
      <c r="C367" s="1" t="str">
        <f t="shared" si="39"/>
        <v>https://www.leviton.com/en/docs/LevBT_OutsidePlant_DryLooseTube_SADJ_LTAD-1A1J-M2.pdf</v>
      </c>
      <c r="D367" s="26" t="str">
        <f t="shared" si="37"/>
        <v>Loose Tube Fiber</v>
      </c>
    </row>
    <row r="368" spans="1:5" x14ac:dyDescent="0.25">
      <c r="A368" s="5" t="s">
        <v>418</v>
      </c>
      <c r="B368" s="4">
        <v>0.46</v>
      </c>
      <c r="C368" s="1" t="str">
        <f t="shared" si="39"/>
        <v>https://www.leviton.com/en/docs/LevBT_OutsidePlant_DryLooseTube_SADJ_LTAD-1A1J-M2.pdf</v>
      </c>
      <c r="D368" s="26" t="str">
        <f t="shared" si="37"/>
        <v>Loose Tube Fiber</v>
      </c>
    </row>
    <row r="369" spans="1:5" x14ac:dyDescent="0.25">
      <c r="A369" s="5" t="s">
        <v>419</v>
      </c>
      <c r="B369" s="4">
        <v>0.46</v>
      </c>
      <c r="C369" s="1" t="str">
        <f t="shared" si="39"/>
        <v>https://www.leviton.com/en/docs/LevBT_OutsidePlant_DryLooseTube_SADJ_LTAD-1A1J-M2.pdf</v>
      </c>
      <c r="D369" s="26" t="str">
        <f t="shared" si="37"/>
        <v>Loose Tube Fiber</v>
      </c>
    </row>
    <row r="370" spans="1:5" x14ac:dyDescent="0.25">
      <c r="A370" s="5" t="s">
        <v>420</v>
      </c>
      <c r="B370" s="4">
        <v>0.46</v>
      </c>
      <c r="C370" s="1" t="str">
        <f t="shared" si="39"/>
        <v>https://www.leviton.com/en/docs/LevBT_OutsidePlant_DryLooseTube_SADJ_LTAD-1A1J-M2.pdf</v>
      </c>
      <c r="D370" s="26" t="str">
        <f t="shared" si="37"/>
        <v>Loose Tube Fiber</v>
      </c>
    </row>
    <row r="371" spans="1:5" x14ac:dyDescent="0.25">
      <c r="A371" s="5" t="s">
        <v>421</v>
      </c>
      <c r="B371" s="4">
        <v>0.48</v>
      </c>
      <c r="C371" s="1" t="str">
        <f t="shared" si="39"/>
        <v>https://www.leviton.com/en/docs/LevBT_OutsidePlant_DryLooseTube_SADJ_LTAD-1A1J-M2.pdf</v>
      </c>
      <c r="D371" s="26" t="str">
        <f t="shared" si="37"/>
        <v>Loose Tube Fiber</v>
      </c>
    </row>
    <row r="372" spans="1:5" x14ac:dyDescent="0.25">
      <c r="A372" s="5" t="s">
        <v>422</v>
      </c>
      <c r="B372" s="4">
        <v>0.55000000000000004</v>
      </c>
      <c r="C372" s="1" t="str">
        <f t="shared" si="39"/>
        <v>https://www.leviton.com/en/docs/LevBT_OutsidePlant_DryLooseTube_SADJ_LTAD-1A1J-M2.pdf</v>
      </c>
      <c r="D372" s="26" t="str">
        <f t="shared" si="37"/>
        <v>Loose Tube Fiber</v>
      </c>
    </row>
    <row r="373" spans="1:5" x14ac:dyDescent="0.25">
      <c r="A373" s="5" t="s">
        <v>423</v>
      </c>
      <c r="B373" s="4">
        <v>0.62</v>
      </c>
      <c r="C373" s="1" t="str">
        <f t="shared" si="39"/>
        <v>https://www.leviton.com/en/docs/LevBT_OutsidePlant_DryLooseTube_SADJ_LTAD-1A1J-M2.pdf</v>
      </c>
      <c r="D373" s="26" t="str">
        <f t="shared" si="37"/>
        <v>Loose Tube Fiber</v>
      </c>
    </row>
    <row r="374" spans="1:5" x14ac:dyDescent="0.25">
      <c r="A374" s="5" t="s">
        <v>424</v>
      </c>
      <c r="B374" s="4">
        <v>0.69</v>
      </c>
      <c r="C374" s="1" t="str">
        <f t="shared" si="39"/>
        <v>https://www.leviton.com/en/docs/LevBT_OutsidePlant_DryLooseTube_SADJ_LTAD-1A1J-M2.pdf</v>
      </c>
      <c r="D374" s="26" t="str">
        <f t="shared" si="37"/>
        <v>Loose Tube Fiber</v>
      </c>
    </row>
    <row r="375" spans="1:5" x14ac:dyDescent="0.25">
      <c r="A375" s="5" t="s">
        <v>425</v>
      </c>
      <c r="B375" s="4">
        <v>0.68</v>
      </c>
      <c r="C375" s="1" t="str">
        <f t="shared" si="39"/>
        <v>https://www.leviton.com/en/docs/LevBT_OutsidePlant_DryLooseTube_SADJ_LTAD-1A1J-M2.pdf</v>
      </c>
      <c r="D375" s="26" t="str">
        <f t="shared" si="37"/>
        <v>Loose Tube Fiber</v>
      </c>
    </row>
    <row r="376" spans="1:5" x14ac:dyDescent="0.25">
      <c r="A376" s="5" t="s">
        <v>426</v>
      </c>
      <c r="B376" s="4">
        <v>0.78</v>
      </c>
      <c r="C376" s="1" t="str">
        <f t="shared" si="39"/>
        <v>https://www.leviton.com/en/docs/LevBT_OutsidePlant_DryLooseTube_SADJ_LTAD-1A1J-M2.pdf</v>
      </c>
      <c r="D376" s="26" t="str">
        <f t="shared" si="37"/>
        <v>Loose Tube Fiber</v>
      </c>
    </row>
    <row r="377" spans="1:5" x14ac:dyDescent="0.25">
      <c r="A377" s="1" t="str">
        <f>""</f>
        <v/>
      </c>
      <c r="B377" s="11"/>
      <c r="D377" s="26" t="str">
        <f t="shared" si="37"/>
        <v>Loose Tube Fiber</v>
      </c>
      <c r="E377" s="16" t="s">
        <v>532</v>
      </c>
    </row>
    <row r="378" spans="1:5" x14ac:dyDescent="0.25">
      <c r="A378" s="5" t="s">
        <v>27</v>
      </c>
      <c r="B378" s="14">
        <v>0.4</v>
      </c>
      <c r="C378" s="12" t="s">
        <v>607</v>
      </c>
      <c r="D378" s="26" t="str">
        <f t="shared" si="37"/>
        <v>Loose Tube Fiber</v>
      </c>
    </row>
    <row r="379" spans="1:5" x14ac:dyDescent="0.25">
      <c r="A379" s="5" t="s">
        <v>28</v>
      </c>
      <c r="B379" s="14">
        <v>0.4</v>
      </c>
      <c r="C379" s="1" t="str">
        <f>$C$378</f>
        <v>https://www.leviton.com/en/docs/LevBT_OutsidePlant_All-Dielectric_OPD.pdf</v>
      </c>
      <c r="D379" s="26" t="str">
        <f t="shared" si="37"/>
        <v>Loose Tube Fiber</v>
      </c>
    </row>
    <row r="380" spans="1:5" x14ac:dyDescent="0.25">
      <c r="A380" s="5" t="s">
        <v>29</v>
      </c>
      <c r="B380" s="11">
        <v>0.45100000000000001</v>
      </c>
      <c r="C380" s="12" t="s">
        <v>610</v>
      </c>
      <c r="D380" s="26" t="str">
        <f t="shared" si="37"/>
        <v>Loose Tube Fiber</v>
      </c>
    </row>
    <row r="381" spans="1:5" x14ac:dyDescent="0.25">
      <c r="A381" s="5" t="s">
        <v>30</v>
      </c>
      <c r="B381" s="11">
        <v>0.45100000000000001</v>
      </c>
      <c r="C381" s="1" t="str">
        <f t="shared" ref="C381:C386" si="40">$C$380</f>
        <v>https://www.leviton.com/en/docs/LevBT_OutsidePlant_All-Dielectric_OPDD.pdf</v>
      </c>
      <c r="D381" s="26" t="str">
        <f t="shared" si="37"/>
        <v>Loose Tube Fiber</v>
      </c>
    </row>
    <row r="382" spans="1:5" x14ac:dyDescent="0.25">
      <c r="A382" s="5" t="s">
        <v>31</v>
      </c>
      <c r="B382" s="11">
        <v>0.48899999999999999</v>
      </c>
      <c r="C382" s="1" t="str">
        <f t="shared" si="40"/>
        <v>https://www.leviton.com/en/docs/LevBT_OutsidePlant_All-Dielectric_OPDD.pdf</v>
      </c>
      <c r="D382" s="26" t="str">
        <f t="shared" si="37"/>
        <v>Loose Tube Fiber</v>
      </c>
    </row>
    <row r="383" spans="1:5" x14ac:dyDescent="0.25">
      <c r="A383" s="5" t="s">
        <v>32</v>
      </c>
      <c r="B383" s="11">
        <v>0.56499999999999995</v>
      </c>
      <c r="C383" s="1" t="str">
        <f t="shared" si="40"/>
        <v>https://www.leviton.com/en/docs/LevBT_OutsidePlant_All-Dielectric_OPDD.pdf</v>
      </c>
      <c r="D383" s="26" t="str">
        <f t="shared" si="37"/>
        <v>Loose Tube Fiber</v>
      </c>
    </row>
    <row r="384" spans="1:5" x14ac:dyDescent="0.25">
      <c r="A384" s="5" t="s">
        <v>33</v>
      </c>
      <c r="B384" s="11">
        <v>0.71599999999999997</v>
      </c>
      <c r="C384" s="1" t="str">
        <f t="shared" si="40"/>
        <v>https://www.leviton.com/en/docs/LevBT_OutsidePlant_All-Dielectric_OPDD.pdf</v>
      </c>
      <c r="D384" s="26" t="str">
        <f t="shared" si="37"/>
        <v>Loose Tube Fiber</v>
      </c>
    </row>
    <row r="385" spans="1:5" x14ac:dyDescent="0.25">
      <c r="A385" s="5" t="s">
        <v>427</v>
      </c>
      <c r="B385" s="4">
        <v>0.74</v>
      </c>
      <c r="C385" s="1" t="str">
        <f t="shared" si="40"/>
        <v>https://www.leviton.com/en/docs/LevBT_OutsidePlant_All-Dielectric_OPDD.pdf</v>
      </c>
      <c r="D385" s="26" t="str">
        <f t="shared" si="37"/>
        <v>Loose Tube Fiber</v>
      </c>
    </row>
    <row r="386" spans="1:5" x14ac:dyDescent="0.25">
      <c r="A386" s="5" t="s">
        <v>34</v>
      </c>
      <c r="B386" s="11">
        <v>0.83699999999999997</v>
      </c>
      <c r="C386" s="1" t="str">
        <f t="shared" si="40"/>
        <v>https://www.leviton.com/en/docs/LevBT_OutsidePlant_All-Dielectric_OPDD.pdf</v>
      </c>
      <c r="D386" s="26" t="str">
        <f t="shared" si="37"/>
        <v>Loose Tube Fiber</v>
      </c>
    </row>
    <row r="387" spans="1:5" x14ac:dyDescent="0.25">
      <c r="A387" s="1" t="str">
        <f>""</f>
        <v/>
      </c>
      <c r="B387" s="11"/>
      <c r="D387" s="26" t="str">
        <f t="shared" si="37"/>
        <v>Loose Tube Fiber</v>
      </c>
      <c r="E387" s="16" t="s">
        <v>532</v>
      </c>
    </row>
    <row r="388" spans="1:5" x14ac:dyDescent="0.25">
      <c r="A388" s="5" t="s">
        <v>35</v>
      </c>
      <c r="B388" s="4">
        <v>0.56999999999999995</v>
      </c>
      <c r="C388" s="12" t="s">
        <v>608</v>
      </c>
      <c r="D388" s="26" t="str">
        <f t="shared" si="37"/>
        <v>Loose Tube Fiber</v>
      </c>
    </row>
    <row r="389" spans="1:5" x14ac:dyDescent="0.25">
      <c r="A389" s="5" t="s">
        <v>36</v>
      </c>
      <c r="B389" s="4">
        <v>0.56999999999999995</v>
      </c>
      <c r="C389" s="1" t="str">
        <f>$C$388</f>
        <v>https://www.leviton.com/en/docs/LevBT_OutsidePlant_SADJ_OPA.pdf</v>
      </c>
      <c r="D389" s="26" t="str">
        <f t="shared" si="37"/>
        <v>Loose Tube Fiber</v>
      </c>
    </row>
    <row r="390" spans="1:5" x14ac:dyDescent="0.25">
      <c r="A390" s="5" t="s">
        <v>37</v>
      </c>
      <c r="B390" s="11">
        <v>0.621</v>
      </c>
      <c r="C390" s="12" t="s">
        <v>611</v>
      </c>
      <c r="D390" s="26" t="str">
        <f t="shared" si="37"/>
        <v>Loose Tube Fiber</v>
      </c>
    </row>
    <row r="391" spans="1:5" x14ac:dyDescent="0.25">
      <c r="A391" s="5" t="s">
        <v>38</v>
      </c>
      <c r="B391" s="11">
        <v>0.621</v>
      </c>
      <c r="C391" s="1" t="str">
        <f>$C$390</f>
        <v>https://www.leviton.com/en/docs/LevBT_OutsidePlant_SADJ_OPAD.pdf</v>
      </c>
      <c r="D391" s="26" t="str">
        <f t="shared" si="37"/>
        <v>Loose Tube Fiber</v>
      </c>
    </row>
    <row r="392" spans="1:5" x14ac:dyDescent="0.25">
      <c r="A392" s="5" t="s">
        <v>39</v>
      </c>
      <c r="B392" s="11">
        <v>0.65900000000000003</v>
      </c>
      <c r="C392" s="1" t="str">
        <f>$C$390</f>
        <v>https://www.leviton.com/en/docs/LevBT_OutsidePlant_SADJ_OPAD.pdf</v>
      </c>
      <c r="D392" s="26" t="str">
        <f t="shared" si="37"/>
        <v>Loose Tube Fiber</v>
      </c>
    </row>
    <row r="393" spans="1:5" x14ac:dyDescent="0.25">
      <c r="A393" s="5" t="s">
        <v>40</v>
      </c>
      <c r="B393" s="11">
        <v>0.745</v>
      </c>
      <c r="C393" s="1" t="str">
        <f>$C$390</f>
        <v>https://www.leviton.com/en/docs/LevBT_OutsidePlant_SADJ_OPAD.pdf</v>
      </c>
      <c r="D393" s="26" t="str">
        <f t="shared" si="37"/>
        <v>Loose Tube Fiber</v>
      </c>
    </row>
    <row r="394" spans="1:5" x14ac:dyDescent="0.25">
      <c r="A394" s="5" t="s">
        <v>41</v>
      </c>
      <c r="B394" s="11">
        <v>0.89600000000000002</v>
      </c>
      <c r="C394" s="1" t="str">
        <f>$C$390</f>
        <v>https://www.leviton.com/en/docs/LevBT_OutsidePlant_SADJ_OPAD.pdf</v>
      </c>
      <c r="D394" s="26" t="str">
        <f t="shared" si="37"/>
        <v>Loose Tube Fiber</v>
      </c>
    </row>
    <row r="395" spans="1:5" x14ac:dyDescent="0.25">
      <c r="A395" s="5" t="s">
        <v>609</v>
      </c>
      <c r="B395" s="11">
        <v>0.92</v>
      </c>
      <c r="C395" s="1" t="str">
        <f>$C$390</f>
        <v>https://www.leviton.com/en/docs/LevBT_OutsidePlant_SADJ_OPAD.pdf</v>
      </c>
      <c r="D395" s="26" t="str">
        <f t="shared" si="37"/>
        <v>Loose Tube Fiber</v>
      </c>
    </row>
    <row r="396" spans="1:5" x14ac:dyDescent="0.25">
      <c r="A396" s="1" t="str">
        <f>""</f>
        <v/>
      </c>
      <c r="B396" s="11"/>
      <c r="E396" s="16" t="s">
        <v>532</v>
      </c>
    </row>
    <row r="397" spans="1:5" x14ac:dyDescent="0.25">
      <c r="A397" s="5" t="s">
        <v>428</v>
      </c>
      <c r="B397" s="11">
        <v>0.314</v>
      </c>
      <c r="C397" s="12" t="s">
        <v>612</v>
      </c>
      <c r="D397" s="26" t="str">
        <f>$I$7</f>
        <v>Composite Fiber/Copper</v>
      </c>
    </row>
    <row r="398" spans="1:5" x14ac:dyDescent="0.25">
      <c r="A398" s="5" t="s">
        <v>429</v>
      </c>
      <c r="B398" s="11">
        <v>0.32800000000000001</v>
      </c>
      <c r="C398" s="12" t="s">
        <v>613</v>
      </c>
      <c r="D398" s="26" t="str">
        <f t="shared" ref="D398:D470" si="41">$I$7</f>
        <v>Composite Fiber/Copper</v>
      </c>
    </row>
    <row r="399" spans="1:5" x14ac:dyDescent="0.25">
      <c r="A399" s="5" t="s">
        <v>430</v>
      </c>
      <c r="B399" s="11">
        <v>0.32800000000000001</v>
      </c>
      <c r="C399" s="1" t="str">
        <f t="shared" ref="C399:C405" si="42">$C$398</f>
        <v>https://www.leviton.com/en/docs/LevBT_IO_Plenum_CL3P_ACPC.pdf</v>
      </c>
      <c r="D399" s="26" t="str">
        <f t="shared" si="41"/>
        <v>Composite Fiber/Copper</v>
      </c>
    </row>
    <row r="400" spans="1:5" x14ac:dyDescent="0.25">
      <c r="A400" s="5" t="s">
        <v>431</v>
      </c>
      <c r="B400" s="11">
        <v>0.39300000000000002</v>
      </c>
      <c r="C400" s="1" t="str">
        <f t="shared" si="42"/>
        <v>https://www.leviton.com/en/docs/LevBT_IO_Plenum_CL3P_ACPC.pdf</v>
      </c>
      <c r="D400" s="26" t="str">
        <f t="shared" si="41"/>
        <v>Composite Fiber/Copper</v>
      </c>
    </row>
    <row r="401" spans="1:5" x14ac:dyDescent="0.25">
      <c r="A401" s="5" t="s">
        <v>432</v>
      </c>
      <c r="B401" s="11">
        <v>0.32800000000000001</v>
      </c>
      <c r="C401" s="1" t="str">
        <f t="shared" si="42"/>
        <v>https://www.leviton.com/en/docs/LevBT_IO_Plenum_CL3P_ACPC.pdf</v>
      </c>
      <c r="D401" s="26" t="str">
        <f t="shared" si="41"/>
        <v>Composite Fiber/Copper</v>
      </c>
    </row>
    <row r="402" spans="1:5" x14ac:dyDescent="0.25">
      <c r="A402" s="5" t="s">
        <v>435</v>
      </c>
      <c r="B402" s="11">
        <v>0.32800000000000001</v>
      </c>
      <c r="C402" s="1" t="str">
        <f t="shared" si="42"/>
        <v>https://www.leviton.com/en/docs/LevBT_IO_Plenum_CL3P_ACPC.pdf</v>
      </c>
      <c r="D402" s="26" t="str">
        <f t="shared" si="41"/>
        <v>Composite Fiber/Copper</v>
      </c>
    </row>
    <row r="403" spans="1:5" x14ac:dyDescent="0.25">
      <c r="A403" s="5" t="s">
        <v>436</v>
      </c>
      <c r="B403" s="11">
        <v>0.39300000000000002</v>
      </c>
      <c r="C403" s="1" t="str">
        <f t="shared" si="42"/>
        <v>https://www.leviton.com/en/docs/LevBT_IO_Plenum_CL3P_ACPC.pdf</v>
      </c>
      <c r="D403" s="26" t="str">
        <f t="shared" si="41"/>
        <v>Composite Fiber/Copper</v>
      </c>
    </row>
    <row r="404" spans="1:5" x14ac:dyDescent="0.25">
      <c r="A404" s="5" t="s">
        <v>433</v>
      </c>
      <c r="B404" s="11">
        <v>0.32800000000000001</v>
      </c>
      <c r="C404" s="1" t="str">
        <f t="shared" si="42"/>
        <v>https://www.leviton.com/en/docs/LevBT_IO_Plenum_CL3P_ACPC.pdf</v>
      </c>
      <c r="D404" s="26" t="str">
        <f t="shared" si="41"/>
        <v>Composite Fiber/Copper</v>
      </c>
    </row>
    <row r="405" spans="1:5" x14ac:dyDescent="0.25">
      <c r="A405" s="5" t="s">
        <v>434</v>
      </c>
      <c r="B405" s="11">
        <v>0.39300000000000002</v>
      </c>
      <c r="C405" s="1" t="str">
        <f t="shared" si="42"/>
        <v>https://www.leviton.com/en/docs/LevBT_IO_Plenum_CL3P_ACPC.pdf</v>
      </c>
      <c r="D405" s="26" t="str">
        <f t="shared" si="41"/>
        <v>Composite Fiber/Copper</v>
      </c>
    </row>
    <row r="406" spans="1:5" x14ac:dyDescent="0.25">
      <c r="A406" s="1" t="str">
        <f>""</f>
        <v/>
      </c>
      <c r="B406" s="11"/>
      <c r="D406" s="26" t="str">
        <f t="shared" si="41"/>
        <v>Composite Fiber/Copper</v>
      </c>
      <c r="E406" s="16" t="s">
        <v>532</v>
      </c>
    </row>
    <row r="407" spans="1:5" x14ac:dyDescent="0.25">
      <c r="A407" s="5" t="s">
        <v>437</v>
      </c>
      <c r="B407" s="4">
        <v>0.67</v>
      </c>
      <c r="C407" s="12" t="s">
        <v>614</v>
      </c>
      <c r="D407" s="26" t="str">
        <f t="shared" si="41"/>
        <v>Composite Fiber/Copper</v>
      </c>
    </row>
    <row r="408" spans="1:5" x14ac:dyDescent="0.25">
      <c r="A408" s="5" t="s">
        <v>438</v>
      </c>
      <c r="B408" s="4">
        <v>0.67</v>
      </c>
      <c r="C408" s="12" t="s">
        <v>615</v>
      </c>
      <c r="D408" s="26" t="str">
        <f t="shared" si="41"/>
        <v>Composite Fiber/Copper</v>
      </c>
    </row>
    <row r="409" spans="1:5" x14ac:dyDescent="0.25">
      <c r="A409" s="5" t="s">
        <v>439</v>
      </c>
      <c r="B409" s="4">
        <v>0.72</v>
      </c>
      <c r="C409" s="1" t="str">
        <f t="shared" ref="C409:C414" si="43">$C$408</f>
        <v>https://www.leviton.com/en/docs/LevBT_IO_Plenum_CL3P_wArmorTek_ACPCK.pdf</v>
      </c>
      <c r="D409" s="26" t="str">
        <f t="shared" si="41"/>
        <v>Composite Fiber/Copper</v>
      </c>
    </row>
    <row r="410" spans="1:5" x14ac:dyDescent="0.25">
      <c r="A410" s="5" t="s">
        <v>440</v>
      </c>
      <c r="B410" s="4">
        <v>0.67</v>
      </c>
      <c r="C410" s="1" t="str">
        <f t="shared" si="43"/>
        <v>https://www.leviton.com/en/docs/LevBT_IO_Plenum_CL3P_wArmorTek_ACPCK.pdf</v>
      </c>
      <c r="D410" s="26" t="str">
        <f t="shared" si="41"/>
        <v>Composite Fiber/Copper</v>
      </c>
    </row>
    <row r="411" spans="1:5" x14ac:dyDescent="0.25">
      <c r="A411" s="5" t="s">
        <v>441</v>
      </c>
      <c r="B411" s="4">
        <v>0.72</v>
      </c>
      <c r="C411" s="1" t="str">
        <f t="shared" si="43"/>
        <v>https://www.leviton.com/en/docs/LevBT_IO_Plenum_CL3P_wArmorTek_ACPCK.pdf</v>
      </c>
      <c r="D411" s="26" t="str">
        <f t="shared" si="41"/>
        <v>Composite Fiber/Copper</v>
      </c>
    </row>
    <row r="412" spans="1:5" x14ac:dyDescent="0.25">
      <c r="A412" s="5" t="s">
        <v>442</v>
      </c>
      <c r="B412" s="4">
        <v>0.72</v>
      </c>
      <c r="C412" s="1" t="str">
        <f t="shared" si="43"/>
        <v>https://www.leviton.com/en/docs/LevBT_IO_Plenum_CL3P_wArmorTek_ACPCK.pdf</v>
      </c>
      <c r="D412" s="26" t="str">
        <f t="shared" si="41"/>
        <v>Composite Fiber/Copper</v>
      </c>
    </row>
    <row r="413" spans="1:5" x14ac:dyDescent="0.25">
      <c r="A413" s="5" t="s">
        <v>616</v>
      </c>
      <c r="B413" s="4">
        <v>0.67</v>
      </c>
      <c r="C413" s="1" t="str">
        <f t="shared" si="43"/>
        <v>https://www.leviton.com/en/docs/LevBT_IO_Plenum_CL3P_wArmorTek_ACPCK.pdf</v>
      </c>
      <c r="D413" s="26" t="str">
        <f t="shared" si="41"/>
        <v>Composite Fiber/Copper</v>
      </c>
    </row>
    <row r="414" spans="1:5" x14ac:dyDescent="0.25">
      <c r="A414" s="5" t="s">
        <v>443</v>
      </c>
      <c r="B414" s="4">
        <v>0.72</v>
      </c>
      <c r="C414" s="1" t="str">
        <f t="shared" si="43"/>
        <v>https://www.leviton.com/en/docs/LevBT_IO_Plenum_CL3P_wArmorTek_ACPCK.pdf</v>
      </c>
      <c r="D414" s="26" t="str">
        <f t="shared" si="41"/>
        <v>Composite Fiber/Copper</v>
      </c>
    </row>
    <row r="415" spans="1:5" x14ac:dyDescent="0.25">
      <c r="A415" s="1" t="str">
        <f>""</f>
        <v/>
      </c>
      <c r="B415" s="11"/>
      <c r="D415" s="26" t="str">
        <f t="shared" si="41"/>
        <v>Composite Fiber/Copper</v>
      </c>
      <c r="E415" s="16" t="s">
        <v>532</v>
      </c>
    </row>
    <row r="416" spans="1:5" x14ac:dyDescent="0.25">
      <c r="A416" s="5" t="s">
        <v>444</v>
      </c>
      <c r="B416" s="4">
        <v>0.34</v>
      </c>
      <c r="C416" s="12" t="s">
        <v>617</v>
      </c>
      <c r="D416" s="26" t="str">
        <f t="shared" si="41"/>
        <v>Composite Fiber/Copper</v>
      </c>
    </row>
    <row r="417" spans="1:5" x14ac:dyDescent="0.25">
      <c r="A417" s="5" t="s">
        <v>445</v>
      </c>
      <c r="B417" s="11">
        <v>0.46200000000000002</v>
      </c>
      <c r="C417" s="1" t="str">
        <f>$C$416</f>
        <v>https://www.leviton.com/en/docs/LevBT_IO_Riser_CL3R_HDRC.pdf</v>
      </c>
      <c r="D417" s="26" t="str">
        <f t="shared" si="41"/>
        <v>Composite Fiber/Copper</v>
      </c>
    </row>
    <row r="418" spans="1:5" x14ac:dyDescent="0.25">
      <c r="A418" s="5" t="s">
        <v>446</v>
      </c>
      <c r="B418" s="11">
        <v>0.375</v>
      </c>
      <c r="C418" s="12" t="s">
        <v>618</v>
      </c>
      <c r="D418" s="26" t="str">
        <f t="shared" si="41"/>
        <v>Composite Fiber/Copper</v>
      </c>
    </row>
    <row r="419" spans="1:5" x14ac:dyDescent="0.25">
      <c r="A419" s="5" t="s">
        <v>447</v>
      </c>
      <c r="B419" s="11">
        <v>0.375</v>
      </c>
      <c r="C419" s="1" t="str">
        <f t="shared" ref="C419:C428" si="44">$C$418</f>
        <v>https://www.leviton.com/en/docs/LevBT_IO_Riser_CL3R_ACRC.pdf</v>
      </c>
      <c r="D419" s="26" t="str">
        <f t="shared" si="41"/>
        <v>Composite Fiber/Copper</v>
      </c>
    </row>
    <row r="420" spans="1:5" x14ac:dyDescent="0.25">
      <c r="A420" s="5" t="s">
        <v>449</v>
      </c>
      <c r="B420" s="11">
        <v>0.41199999999999998</v>
      </c>
      <c r="C420" s="1" t="str">
        <f t="shared" si="44"/>
        <v>https://www.leviton.com/en/docs/LevBT_IO_Riser_CL3R_ACRC.pdf</v>
      </c>
      <c r="D420" s="26" t="str">
        <f t="shared" si="41"/>
        <v>Composite Fiber/Copper</v>
      </c>
    </row>
    <row r="421" spans="1:5" x14ac:dyDescent="0.25">
      <c r="A421" s="5" t="s">
        <v>448</v>
      </c>
      <c r="B421" s="4">
        <v>0.48</v>
      </c>
      <c r="C421" s="1" t="str">
        <f t="shared" si="44"/>
        <v>https://www.leviton.com/en/docs/LevBT_IO_Riser_CL3R_ACRC.pdf</v>
      </c>
      <c r="D421" s="26" t="str">
        <f t="shared" si="41"/>
        <v>Composite Fiber/Copper</v>
      </c>
    </row>
    <row r="422" spans="1:5" x14ac:dyDescent="0.25">
      <c r="A422" s="5" t="s">
        <v>450</v>
      </c>
      <c r="B422" s="11">
        <v>0.375</v>
      </c>
      <c r="C422" s="1" t="str">
        <f t="shared" si="44"/>
        <v>https://www.leviton.com/en/docs/LevBT_IO_Riser_CL3R_ACRC.pdf</v>
      </c>
      <c r="D422" s="26" t="str">
        <f t="shared" si="41"/>
        <v>Composite Fiber/Copper</v>
      </c>
    </row>
    <row r="423" spans="1:5" x14ac:dyDescent="0.25">
      <c r="A423" s="5" t="s">
        <v>451</v>
      </c>
      <c r="B423" s="11">
        <v>0.375</v>
      </c>
      <c r="C423" s="1" t="str">
        <f t="shared" si="44"/>
        <v>https://www.leviton.com/en/docs/LevBT_IO_Riser_CL3R_ACRC.pdf</v>
      </c>
      <c r="D423" s="26" t="str">
        <f t="shared" si="41"/>
        <v>Composite Fiber/Copper</v>
      </c>
    </row>
    <row r="424" spans="1:5" x14ac:dyDescent="0.25">
      <c r="A424" s="5" t="s">
        <v>451</v>
      </c>
      <c r="B424" s="4">
        <v>0.48</v>
      </c>
      <c r="C424" s="1" t="str">
        <f t="shared" si="44"/>
        <v>https://www.leviton.com/en/docs/LevBT_IO_Riser_CL3R_ACRC.pdf</v>
      </c>
      <c r="D424" s="26" t="str">
        <f t="shared" si="41"/>
        <v>Composite Fiber/Copper</v>
      </c>
    </row>
    <row r="425" spans="1:5" x14ac:dyDescent="0.25">
      <c r="A425" s="5" t="s">
        <v>452</v>
      </c>
      <c r="B425" s="11">
        <v>0.375</v>
      </c>
      <c r="C425" s="1" t="str">
        <f t="shared" si="44"/>
        <v>https://www.leviton.com/en/docs/LevBT_IO_Riser_CL3R_ACRC.pdf</v>
      </c>
      <c r="D425" s="26" t="str">
        <f t="shared" si="41"/>
        <v>Composite Fiber/Copper</v>
      </c>
    </row>
    <row r="426" spans="1:5" x14ac:dyDescent="0.25">
      <c r="A426" s="5" t="s">
        <v>453</v>
      </c>
      <c r="B426" s="4">
        <v>0.43</v>
      </c>
      <c r="C426" s="1" t="str">
        <f t="shared" si="44"/>
        <v>https://www.leviton.com/en/docs/LevBT_IO_Riser_CL3R_ACRC.pdf</v>
      </c>
      <c r="D426" s="26" t="str">
        <f t="shared" si="41"/>
        <v>Composite Fiber/Copper</v>
      </c>
    </row>
    <row r="427" spans="1:5" x14ac:dyDescent="0.25">
      <c r="A427" s="5" t="s">
        <v>454</v>
      </c>
      <c r="B427" s="4">
        <v>0.48</v>
      </c>
      <c r="C427" s="1" t="str">
        <f t="shared" si="44"/>
        <v>https://www.leviton.com/en/docs/LevBT_IO_Riser_CL3R_ACRC.pdf</v>
      </c>
      <c r="D427" s="26" t="str">
        <f t="shared" si="41"/>
        <v>Composite Fiber/Copper</v>
      </c>
    </row>
    <row r="428" spans="1:5" x14ac:dyDescent="0.25">
      <c r="A428" s="5" t="s">
        <v>455</v>
      </c>
      <c r="B428" s="4">
        <v>0.53</v>
      </c>
      <c r="C428" s="1" t="str">
        <f t="shared" si="44"/>
        <v>https://www.leviton.com/en/docs/LevBT_IO_Riser_CL3R_ACRC.pdf</v>
      </c>
      <c r="D428" s="26" t="str">
        <f t="shared" si="41"/>
        <v>Composite Fiber/Copper</v>
      </c>
    </row>
    <row r="429" spans="1:5" x14ac:dyDescent="0.25">
      <c r="A429" s="1" t="str">
        <f>""</f>
        <v/>
      </c>
      <c r="B429" s="11"/>
      <c r="D429" s="26" t="str">
        <f t="shared" si="41"/>
        <v>Composite Fiber/Copper</v>
      </c>
      <c r="E429" s="16" t="s">
        <v>532</v>
      </c>
    </row>
    <row r="430" spans="1:5" x14ac:dyDescent="0.25">
      <c r="A430" s="5" t="s">
        <v>456</v>
      </c>
      <c r="B430" s="4">
        <v>0.78</v>
      </c>
      <c r="C430" s="12" t="s">
        <v>620</v>
      </c>
      <c r="D430" s="26" t="str">
        <f t="shared" si="41"/>
        <v>Composite Fiber/Copper</v>
      </c>
    </row>
    <row r="431" spans="1:5" x14ac:dyDescent="0.25">
      <c r="A431" s="5" t="s">
        <v>457</v>
      </c>
      <c r="B431" s="11">
        <v>0.82399999999999995</v>
      </c>
      <c r="C431" s="1" t="str">
        <f>$C$430</f>
        <v>https://www.leviton.com/en/docs/LevBT_IO_Riser_CL3R_wArmorTek_HDRCK.pdf</v>
      </c>
      <c r="D431" s="26" t="str">
        <f t="shared" si="41"/>
        <v>Composite Fiber/Copper</v>
      </c>
    </row>
    <row r="432" spans="1:5" x14ac:dyDescent="0.25">
      <c r="A432" s="5" t="s">
        <v>619</v>
      </c>
      <c r="B432" s="11">
        <v>0.82399999999999995</v>
      </c>
      <c r="C432" s="1" t="str">
        <f>$C$430</f>
        <v>https://www.leviton.com/en/docs/LevBT_IO_Riser_CL3R_wArmorTek_HDRCK.pdf</v>
      </c>
      <c r="D432" s="26" t="str">
        <f t="shared" si="41"/>
        <v>Composite Fiber/Copper</v>
      </c>
    </row>
    <row r="433" spans="1:5" x14ac:dyDescent="0.25">
      <c r="A433" s="5" t="s">
        <v>458</v>
      </c>
      <c r="B433" s="4">
        <v>0.78</v>
      </c>
      <c r="C433" s="12" t="s">
        <v>621</v>
      </c>
      <c r="D433" s="26" t="str">
        <f t="shared" si="41"/>
        <v>Composite Fiber/Copper</v>
      </c>
    </row>
    <row r="434" spans="1:5" x14ac:dyDescent="0.25">
      <c r="A434" s="5" t="s">
        <v>459</v>
      </c>
      <c r="B434" s="11">
        <v>0.90100000000000002</v>
      </c>
      <c r="C434" s="1" t="str">
        <f t="shared" ref="C434:C440" si="45">$C$433</f>
        <v>https://www.leviton.com/en/docs/LevBT_IO_Riser_CL3R_wArmorTek_ACRCK.pdf</v>
      </c>
      <c r="D434" s="26" t="str">
        <f t="shared" si="41"/>
        <v>Composite Fiber/Copper</v>
      </c>
    </row>
    <row r="435" spans="1:5" x14ac:dyDescent="0.25">
      <c r="A435" s="5" t="s">
        <v>460</v>
      </c>
      <c r="B435" s="4">
        <v>0.78</v>
      </c>
      <c r="C435" s="1" t="str">
        <f t="shared" si="45"/>
        <v>https://www.leviton.com/en/docs/LevBT_IO_Riser_CL3R_wArmorTek_ACRCK.pdf</v>
      </c>
      <c r="D435" s="26" t="str">
        <f t="shared" si="41"/>
        <v>Composite Fiber/Copper</v>
      </c>
    </row>
    <row r="436" spans="1:5" x14ac:dyDescent="0.25">
      <c r="A436" s="5" t="s">
        <v>461</v>
      </c>
      <c r="B436" s="11">
        <v>0.90100000000000002</v>
      </c>
      <c r="C436" s="1" t="str">
        <f t="shared" si="45"/>
        <v>https://www.leviton.com/en/docs/LevBT_IO_Riser_CL3R_wArmorTek_ACRCK.pdf</v>
      </c>
      <c r="D436" s="26" t="str">
        <f t="shared" si="41"/>
        <v>Composite Fiber/Copper</v>
      </c>
    </row>
    <row r="437" spans="1:5" x14ac:dyDescent="0.25">
      <c r="A437" s="5" t="s">
        <v>462</v>
      </c>
      <c r="B437" s="4">
        <v>0.78</v>
      </c>
      <c r="C437" s="1" t="str">
        <f t="shared" si="45"/>
        <v>https://www.leviton.com/en/docs/LevBT_IO_Riser_CL3R_wArmorTek_ACRCK.pdf</v>
      </c>
      <c r="D437" s="26" t="str">
        <f t="shared" si="41"/>
        <v>Composite Fiber/Copper</v>
      </c>
    </row>
    <row r="438" spans="1:5" x14ac:dyDescent="0.25">
      <c r="A438" s="5" t="s">
        <v>463</v>
      </c>
      <c r="B438" s="11">
        <v>0.90100000000000002</v>
      </c>
      <c r="C438" s="1" t="str">
        <f t="shared" si="45"/>
        <v>https://www.leviton.com/en/docs/LevBT_IO_Riser_CL3R_wArmorTek_ACRCK.pdf</v>
      </c>
      <c r="D438" s="26" t="str">
        <f t="shared" si="41"/>
        <v>Composite Fiber/Copper</v>
      </c>
    </row>
    <row r="439" spans="1:5" x14ac:dyDescent="0.25">
      <c r="A439" s="5" t="s">
        <v>464</v>
      </c>
      <c r="B439" s="11">
        <v>0.90100000000000002</v>
      </c>
      <c r="C439" s="1" t="str">
        <f t="shared" si="45"/>
        <v>https://www.leviton.com/en/docs/LevBT_IO_Riser_CL3R_wArmorTek_ACRCK.pdf</v>
      </c>
      <c r="D439" s="26" t="str">
        <f t="shared" si="41"/>
        <v>Composite Fiber/Copper</v>
      </c>
    </row>
    <row r="440" spans="1:5" x14ac:dyDescent="0.25">
      <c r="A440" s="5" t="s">
        <v>465</v>
      </c>
      <c r="B440" s="15">
        <v>1.0009999999999999</v>
      </c>
      <c r="C440" s="1" t="str">
        <f t="shared" si="45"/>
        <v>https://www.leviton.com/en/docs/LevBT_IO_Riser_CL3R_wArmorTek_ACRCK.pdf</v>
      </c>
      <c r="D440" s="26" t="str">
        <f t="shared" si="41"/>
        <v>Composite Fiber/Copper</v>
      </c>
    </row>
    <row r="441" spans="1:5" x14ac:dyDescent="0.25">
      <c r="A441" s="1" t="str">
        <f>""</f>
        <v/>
      </c>
      <c r="D441" s="26" t="str">
        <f t="shared" si="41"/>
        <v>Composite Fiber/Copper</v>
      </c>
      <c r="E441" s="16" t="s">
        <v>532</v>
      </c>
    </row>
    <row r="442" spans="1:5" x14ac:dyDescent="0.25">
      <c r="A442" s="5" t="s">
        <v>662</v>
      </c>
      <c r="B442" s="17">
        <v>0.37</v>
      </c>
      <c r="C442" s="30" t="s">
        <v>622</v>
      </c>
      <c r="D442" s="26" t="str">
        <f t="shared" si="41"/>
        <v>Composite Fiber/Copper</v>
      </c>
    </row>
    <row r="443" spans="1:5" x14ac:dyDescent="0.25">
      <c r="A443" s="1" t="s">
        <v>663</v>
      </c>
      <c r="B443" s="17">
        <v>0.34</v>
      </c>
      <c r="C443" s="12" t="s">
        <v>623</v>
      </c>
      <c r="D443" s="26" t="str">
        <f t="shared" si="41"/>
        <v>Composite Fiber/Copper</v>
      </c>
    </row>
    <row r="444" spans="1:5" x14ac:dyDescent="0.25">
      <c r="A444" s="5" t="s">
        <v>664</v>
      </c>
      <c r="B444" s="17">
        <v>0.34</v>
      </c>
      <c r="C444" s="12" t="s">
        <v>624</v>
      </c>
      <c r="D444" s="26" t="str">
        <f t="shared" si="41"/>
        <v>Composite Fiber/Copper</v>
      </c>
    </row>
    <row r="445" spans="1:5" x14ac:dyDescent="0.25">
      <c r="A445" s="1" t="s">
        <v>665</v>
      </c>
      <c r="B445" s="15">
        <v>0.314</v>
      </c>
      <c r="C445" s="12" t="s">
        <v>625</v>
      </c>
      <c r="D445" s="26" t="str">
        <f t="shared" si="41"/>
        <v>Composite Fiber/Copper</v>
      </c>
    </row>
    <row r="446" spans="1:5" x14ac:dyDescent="0.25">
      <c r="A446" s="1" t="s">
        <v>666</v>
      </c>
      <c r="B446" s="17">
        <v>0.38</v>
      </c>
      <c r="C446" s="12" t="s">
        <v>626</v>
      </c>
      <c r="D446" s="26" t="str">
        <f t="shared" si="41"/>
        <v>Composite Fiber/Copper</v>
      </c>
    </row>
    <row r="447" spans="1:5" x14ac:dyDescent="0.25">
      <c r="A447" s="1" t="s">
        <v>667</v>
      </c>
      <c r="B447" s="15">
        <v>0.32800000000000001</v>
      </c>
      <c r="C447" s="12" t="s">
        <v>627</v>
      </c>
      <c r="D447" s="26" t="str">
        <f t="shared" si="41"/>
        <v>Composite Fiber/Copper</v>
      </c>
    </row>
    <row r="448" spans="1:5" x14ac:dyDescent="0.25">
      <c r="A448" s="5" t="s">
        <v>672</v>
      </c>
      <c r="B448" s="17">
        <v>0.38</v>
      </c>
      <c r="C448" s="12" t="s">
        <v>674</v>
      </c>
      <c r="D448" s="26" t="str">
        <f t="shared" si="41"/>
        <v>Composite Fiber/Copper</v>
      </c>
    </row>
    <row r="449" spans="1:5" x14ac:dyDescent="0.25">
      <c r="A449" s="5" t="s">
        <v>673</v>
      </c>
      <c r="B449" s="15">
        <v>0.32800000000000001</v>
      </c>
      <c r="C449" s="12" t="s">
        <v>675</v>
      </c>
      <c r="D449" s="26" t="str">
        <f t="shared" si="41"/>
        <v>Composite Fiber/Copper</v>
      </c>
    </row>
    <row r="450" spans="1:5" x14ac:dyDescent="0.25">
      <c r="A450" s="1" t="s">
        <v>668</v>
      </c>
      <c r="B450" s="17">
        <v>0.48</v>
      </c>
      <c r="C450" s="12" t="s">
        <v>628</v>
      </c>
      <c r="D450" s="26" t="str">
        <f t="shared" si="41"/>
        <v>Composite Fiber/Copper</v>
      </c>
    </row>
    <row r="451" spans="1:5" x14ac:dyDescent="0.25">
      <c r="A451" s="1" t="s">
        <v>669</v>
      </c>
      <c r="B451" s="15">
        <v>0.39300000000000002</v>
      </c>
      <c r="C451" s="12" t="s">
        <v>629</v>
      </c>
      <c r="D451" s="26" t="str">
        <f t="shared" si="41"/>
        <v>Composite Fiber/Copper</v>
      </c>
    </row>
    <row r="452" spans="1:5" x14ac:dyDescent="0.25">
      <c r="A452" s="1" t="s">
        <v>677</v>
      </c>
      <c r="B452" s="17">
        <v>0.48</v>
      </c>
      <c r="C452" s="12" t="s">
        <v>676</v>
      </c>
      <c r="D452" s="26" t="str">
        <f t="shared" si="41"/>
        <v>Composite Fiber/Copper</v>
      </c>
    </row>
    <row r="453" spans="1:5" x14ac:dyDescent="0.25">
      <c r="A453" s="1" t="s">
        <v>679</v>
      </c>
      <c r="B453" s="15">
        <v>0.39300000000000002</v>
      </c>
      <c r="C453" s="12" t="s">
        <v>678</v>
      </c>
      <c r="D453" s="26" t="str">
        <f t="shared" si="41"/>
        <v>Composite Fiber/Copper</v>
      </c>
    </row>
    <row r="454" spans="1:5" x14ac:dyDescent="0.25">
      <c r="A454" s="1" t="s">
        <v>670</v>
      </c>
      <c r="B454" s="17">
        <v>0.38</v>
      </c>
      <c r="D454" s="26" t="str">
        <f t="shared" si="41"/>
        <v>Composite Fiber/Copper</v>
      </c>
    </row>
    <row r="455" spans="1:5" x14ac:dyDescent="0.25">
      <c r="A455" s="1" t="s">
        <v>671</v>
      </c>
      <c r="B455" s="15">
        <v>0.317</v>
      </c>
      <c r="D455" s="26" t="str">
        <f t="shared" si="41"/>
        <v>Composite Fiber/Copper</v>
      </c>
    </row>
    <row r="456" spans="1:5" x14ac:dyDescent="0.25">
      <c r="A456" s="1" t="str">
        <f>""</f>
        <v/>
      </c>
      <c r="D456" s="26" t="str">
        <f t="shared" si="41"/>
        <v>Composite Fiber/Copper</v>
      </c>
      <c r="E456" s="16" t="s">
        <v>532</v>
      </c>
    </row>
    <row r="457" spans="1:5" x14ac:dyDescent="0.25">
      <c r="A457" s="5" t="s">
        <v>680</v>
      </c>
      <c r="B457" s="17">
        <v>0.78</v>
      </c>
      <c r="D457" s="26" t="str">
        <f t="shared" si="41"/>
        <v>Composite Fiber/Copper</v>
      </c>
    </row>
    <row r="458" spans="1:5" x14ac:dyDescent="0.25">
      <c r="A458" s="1" t="s">
        <v>687</v>
      </c>
      <c r="B458" s="17">
        <v>0.67</v>
      </c>
      <c r="D458" s="26" t="str">
        <f t="shared" si="41"/>
        <v>Composite Fiber/Copper</v>
      </c>
    </row>
    <row r="459" spans="1:5" x14ac:dyDescent="0.25">
      <c r="A459" s="5" t="s">
        <v>681</v>
      </c>
      <c r="B459" s="17">
        <v>0.78</v>
      </c>
      <c r="D459" s="26" t="str">
        <f t="shared" si="41"/>
        <v>Composite Fiber/Copper</v>
      </c>
    </row>
    <row r="460" spans="1:5" x14ac:dyDescent="0.25">
      <c r="A460" s="1" t="s">
        <v>688</v>
      </c>
      <c r="B460" s="17">
        <v>0.67</v>
      </c>
      <c r="D460" s="26" t="str">
        <f t="shared" si="41"/>
        <v>Composite Fiber/Copper</v>
      </c>
    </row>
    <row r="461" spans="1:5" x14ac:dyDescent="0.25">
      <c r="A461" s="1" t="s">
        <v>682</v>
      </c>
      <c r="B461" s="17">
        <v>0.78</v>
      </c>
      <c r="D461" s="26" t="str">
        <f t="shared" si="41"/>
        <v>Composite Fiber/Copper</v>
      </c>
    </row>
    <row r="462" spans="1:5" x14ac:dyDescent="0.25">
      <c r="A462" s="1" t="s">
        <v>689</v>
      </c>
      <c r="B462" s="17">
        <v>0.67</v>
      </c>
      <c r="D462" s="26" t="str">
        <f t="shared" si="41"/>
        <v>Composite Fiber/Copper</v>
      </c>
    </row>
    <row r="463" spans="1:5" x14ac:dyDescent="0.25">
      <c r="A463" s="5" t="s">
        <v>683</v>
      </c>
      <c r="B463" s="17">
        <v>0.78</v>
      </c>
      <c r="D463" s="26" t="str">
        <f t="shared" si="41"/>
        <v>Composite Fiber/Copper</v>
      </c>
    </row>
    <row r="464" spans="1:5" x14ac:dyDescent="0.25">
      <c r="A464" s="5" t="s">
        <v>690</v>
      </c>
      <c r="B464" s="17">
        <v>0.67</v>
      </c>
      <c r="D464" s="26" t="str">
        <f t="shared" si="41"/>
        <v>Composite Fiber/Copper</v>
      </c>
    </row>
    <row r="465" spans="1:5" x14ac:dyDescent="0.25">
      <c r="A465" s="1" t="s">
        <v>684</v>
      </c>
      <c r="B465" s="15">
        <v>0.90100000000000002</v>
      </c>
      <c r="D465" s="26" t="str">
        <f t="shared" si="41"/>
        <v>Composite Fiber/Copper</v>
      </c>
    </row>
    <row r="466" spans="1:5" x14ac:dyDescent="0.25">
      <c r="A466" s="1" t="s">
        <v>691</v>
      </c>
      <c r="B466" s="17">
        <v>0.72</v>
      </c>
      <c r="D466" s="26" t="str">
        <f t="shared" si="41"/>
        <v>Composite Fiber/Copper</v>
      </c>
    </row>
    <row r="467" spans="1:5" x14ac:dyDescent="0.25">
      <c r="A467" s="1" t="s">
        <v>685</v>
      </c>
      <c r="B467" s="15">
        <v>0.90100000000000002</v>
      </c>
      <c r="D467" s="26" t="str">
        <f t="shared" si="41"/>
        <v>Composite Fiber/Copper</v>
      </c>
    </row>
    <row r="468" spans="1:5" x14ac:dyDescent="0.25">
      <c r="A468" s="1" t="s">
        <v>692</v>
      </c>
      <c r="B468" s="17">
        <v>0.72</v>
      </c>
      <c r="D468" s="26" t="str">
        <f t="shared" si="41"/>
        <v>Composite Fiber/Copper</v>
      </c>
    </row>
    <row r="469" spans="1:5" x14ac:dyDescent="0.25">
      <c r="A469" s="1" t="s">
        <v>686</v>
      </c>
      <c r="B469" s="17">
        <v>0.78</v>
      </c>
      <c r="D469" s="26" t="str">
        <f t="shared" si="41"/>
        <v>Composite Fiber/Copper</v>
      </c>
    </row>
    <row r="470" spans="1:5" x14ac:dyDescent="0.25">
      <c r="A470" s="1" t="s">
        <v>693</v>
      </c>
      <c r="B470" s="17">
        <v>0.72</v>
      </c>
      <c r="D470" s="26" t="str">
        <f t="shared" si="41"/>
        <v>Composite Fiber/Copper</v>
      </c>
    </row>
    <row r="471" spans="1:5" x14ac:dyDescent="0.25">
      <c r="A471" s="1" t="str">
        <f>""</f>
        <v/>
      </c>
      <c r="E471" s="16" t="s">
        <v>532</v>
      </c>
    </row>
    <row r="472" spans="1:5" x14ac:dyDescent="0.25">
      <c r="A472" s="18" t="s">
        <v>466</v>
      </c>
      <c r="B472" s="15">
        <v>0.26500000000000001</v>
      </c>
      <c r="C472" s="12" t="s">
        <v>630</v>
      </c>
      <c r="D472" s="26" t="str">
        <f>$I$8</f>
        <v>Industrial Ethernet</v>
      </c>
      <c r="E472" s="13" t="s">
        <v>137</v>
      </c>
    </row>
    <row r="473" spans="1:5" x14ac:dyDescent="0.25">
      <c r="A473" s="18" t="s">
        <v>467</v>
      </c>
      <c r="B473" s="15">
        <v>0.313</v>
      </c>
      <c r="C473" s="12" t="s">
        <v>631</v>
      </c>
      <c r="D473" s="26" t="str">
        <f t="shared" ref="D473:D503" si="46">$I$8</f>
        <v>Industrial Ethernet</v>
      </c>
    </row>
    <row r="474" spans="1:5" x14ac:dyDescent="0.25">
      <c r="A474" s="18" t="s">
        <v>468</v>
      </c>
      <c r="B474" s="15">
        <v>0.23799999999999999</v>
      </c>
      <c r="C474" s="12" t="s">
        <v>632</v>
      </c>
      <c r="D474" s="26" t="str">
        <f t="shared" si="46"/>
        <v>Industrial Ethernet</v>
      </c>
    </row>
    <row r="475" spans="1:5" x14ac:dyDescent="0.25">
      <c r="A475" s="18" t="s">
        <v>469</v>
      </c>
      <c r="B475" s="17">
        <v>0.24</v>
      </c>
      <c r="C475" s="12" t="s">
        <v>633</v>
      </c>
      <c r="D475" s="26" t="str">
        <f t="shared" si="46"/>
        <v>Industrial Ethernet</v>
      </c>
    </row>
    <row r="476" spans="1:5" x14ac:dyDescent="0.25">
      <c r="A476" s="18" t="s">
        <v>470</v>
      </c>
      <c r="B476" s="15">
        <v>0.313</v>
      </c>
      <c r="C476" s="12" t="s">
        <v>634</v>
      </c>
      <c r="D476" s="26" t="str">
        <f t="shared" si="46"/>
        <v>Industrial Ethernet</v>
      </c>
    </row>
    <row r="477" spans="1:5" x14ac:dyDescent="0.25">
      <c r="A477" s="18" t="s">
        <v>471</v>
      </c>
      <c r="B477" s="15">
        <v>0.23799999999999999</v>
      </c>
      <c r="C477" s="12" t="s">
        <v>635</v>
      </c>
      <c r="D477" s="26" t="str">
        <f t="shared" si="46"/>
        <v>Industrial Ethernet</v>
      </c>
    </row>
    <row r="478" spans="1:5" x14ac:dyDescent="0.25">
      <c r="A478" s="18" t="s">
        <v>472</v>
      </c>
      <c r="B478" s="15">
        <v>0.26500000000000001</v>
      </c>
      <c r="C478" s="12" t="s">
        <v>636</v>
      </c>
      <c r="D478" s="26" t="str">
        <f t="shared" si="46"/>
        <v>Industrial Ethernet</v>
      </c>
    </row>
    <row r="479" spans="1:5" x14ac:dyDescent="0.25">
      <c r="A479" s="1" t="str">
        <f>""</f>
        <v/>
      </c>
      <c r="C479" s="12"/>
      <c r="D479" s="26" t="str">
        <f t="shared" si="46"/>
        <v>Industrial Ethernet</v>
      </c>
      <c r="E479" s="16" t="s">
        <v>532</v>
      </c>
    </row>
    <row r="480" spans="1:5" x14ac:dyDescent="0.25">
      <c r="A480" s="18" t="s">
        <v>473</v>
      </c>
      <c r="B480" s="17">
        <v>0.24</v>
      </c>
      <c r="C480" s="12" t="s">
        <v>637</v>
      </c>
      <c r="D480" s="26" t="str">
        <f t="shared" si="46"/>
        <v>Industrial Ethernet</v>
      </c>
    </row>
    <row r="481" spans="1:5" x14ac:dyDescent="0.25">
      <c r="A481" s="18" t="s">
        <v>474</v>
      </c>
      <c r="B481" s="17">
        <v>0.27</v>
      </c>
      <c r="C481" s="12" t="s">
        <v>638</v>
      </c>
      <c r="D481" s="26" t="str">
        <f t="shared" si="46"/>
        <v>Industrial Ethernet</v>
      </c>
    </row>
    <row r="482" spans="1:5" x14ac:dyDescent="0.25">
      <c r="A482" s="18" t="s">
        <v>475</v>
      </c>
      <c r="B482" s="17">
        <v>0.28999999999999998</v>
      </c>
      <c r="C482" s="12" t="s">
        <v>639</v>
      </c>
      <c r="D482" s="26" t="str">
        <f t="shared" si="46"/>
        <v>Industrial Ethernet</v>
      </c>
    </row>
    <row r="483" spans="1:5" x14ac:dyDescent="0.25">
      <c r="A483" s="18" t="s">
        <v>476</v>
      </c>
      <c r="B483" s="17">
        <v>0.25</v>
      </c>
      <c r="C483" s="12" t="s">
        <v>640</v>
      </c>
      <c r="D483" s="26" t="str">
        <f t="shared" si="46"/>
        <v>Industrial Ethernet</v>
      </c>
    </row>
    <row r="484" spans="1:5" x14ac:dyDescent="0.25">
      <c r="A484" s="18" t="s">
        <v>477</v>
      </c>
      <c r="B484" s="17">
        <v>0.24</v>
      </c>
      <c r="C484" s="12" t="s">
        <v>641</v>
      </c>
      <c r="D484" s="26" t="str">
        <f t="shared" si="46"/>
        <v>Industrial Ethernet</v>
      </c>
    </row>
    <row r="485" spans="1:5" x14ac:dyDescent="0.25">
      <c r="A485" s="18" t="s">
        <v>478</v>
      </c>
      <c r="B485" s="17">
        <v>0.26</v>
      </c>
      <c r="C485" s="12" t="s">
        <v>642</v>
      </c>
      <c r="D485" s="26" t="str">
        <f t="shared" si="46"/>
        <v>Industrial Ethernet</v>
      </c>
    </row>
    <row r="486" spans="1:5" x14ac:dyDescent="0.25">
      <c r="A486" s="18" t="s">
        <v>479</v>
      </c>
      <c r="B486" s="15">
        <v>0.315</v>
      </c>
      <c r="C486" s="12" t="s">
        <v>643</v>
      </c>
      <c r="D486" s="26" t="str">
        <f t="shared" si="46"/>
        <v>Industrial Ethernet</v>
      </c>
    </row>
    <row r="487" spans="1:5" x14ac:dyDescent="0.25">
      <c r="A487" s="18" t="s">
        <v>480</v>
      </c>
      <c r="B487" s="15">
        <v>0.315</v>
      </c>
      <c r="C487" s="12" t="s">
        <v>644</v>
      </c>
      <c r="D487" s="26" t="str">
        <f t="shared" si="46"/>
        <v>Industrial Ethernet</v>
      </c>
    </row>
    <row r="488" spans="1:5" x14ac:dyDescent="0.25">
      <c r="A488" s="18" t="s">
        <v>481</v>
      </c>
      <c r="B488" s="15">
        <v>0.30499999999999999</v>
      </c>
      <c r="C488" s="12" t="s">
        <v>645</v>
      </c>
      <c r="D488" s="26" t="str">
        <f t="shared" si="46"/>
        <v>Industrial Ethernet</v>
      </c>
    </row>
    <row r="489" spans="1:5" x14ac:dyDescent="0.25">
      <c r="A489" s="18" t="s">
        <v>482</v>
      </c>
      <c r="B489" s="15">
        <v>0.36799999999999999</v>
      </c>
      <c r="C489" s="12" t="s">
        <v>646</v>
      </c>
      <c r="D489" s="26" t="str">
        <f t="shared" si="46"/>
        <v>Industrial Ethernet</v>
      </c>
    </row>
    <row r="490" spans="1:5" x14ac:dyDescent="0.25">
      <c r="A490" s="18" t="s">
        <v>483</v>
      </c>
      <c r="B490" s="19">
        <v>0.3</v>
      </c>
      <c r="C490" s="12" t="s">
        <v>647</v>
      </c>
      <c r="D490" s="26" t="str">
        <f t="shared" si="46"/>
        <v>Industrial Ethernet</v>
      </c>
    </row>
    <row r="491" spans="1:5" x14ac:dyDescent="0.25">
      <c r="A491" s="18" t="s">
        <v>484</v>
      </c>
      <c r="B491" s="15">
        <v>0.315</v>
      </c>
      <c r="C491" s="12" t="s">
        <v>648</v>
      </c>
      <c r="D491" s="26" t="str">
        <f t="shared" si="46"/>
        <v>Industrial Ethernet</v>
      </c>
    </row>
    <row r="492" spans="1:5" x14ac:dyDescent="0.25">
      <c r="A492" s="18" t="s">
        <v>485</v>
      </c>
      <c r="B492" s="15">
        <v>0.315</v>
      </c>
      <c r="C492" s="12" t="s">
        <v>649</v>
      </c>
      <c r="D492" s="26" t="str">
        <f t="shared" si="46"/>
        <v>Industrial Ethernet</v>
      </c>
    </row>
    <row r="493" spans="1:5" x14ac:dyDescent="0.25">
      <c r="A493" s="1" t="str">
        <f>""</f>
        <v/>
      </c>
      <c r="C493" s="12"/>
      <c r="D493" s="26" t="str">
        <f t="shared" si="46"/>
        <v>Industrial Ethernet</v>
      </c>
      <c r="E493" s="16" t="s">
        <v>532</v>
      </c>
    </row>
    <row r="494" spans="1:5" x14ac:dyDescent="0.25">
      <c r="A494" s="18" t="s">
        <v>486</v>
      </c>
      <c r="B494" s="17">
        <v>0.24</v>
      </c>
      <c r="C494" s="12" t="s">
        <v>650</v>
      </c>
      <c r="D494" s="26" t="str">
        <f t="shared" si="46"/>
        <v>Industrial Ethernet</v>
      </c>
    </row>
    <row r="495" spans="1:5" x14ac:dyDescent="0.25">
      <c r="A495" s="18" t="s">
        <v>487</v>
      </c>
      <c r="B495" s="17">
        <v>0.25</v>
      </c>
      <c r="C495" s="12" t="s">
        <v>651</v>
      </c>
      <c r="D495" s="26" t="str">
        <f t="shared" si="46"/>
        <v>Industrial Ethernet</v>
      </c>
    </row>
    <row r="496" spans="1:5" x14ac:dyDescent="0.25">
      <c r="A496" s="18" t="s">
        <v>488</v>
      </c>
      <c r="B496" s="17">
        <v>0.26</v>
      </c>
      <c r="C496" s="12" t="s">
        <v>652</v>
      </c>
      <c r="D496" s="26" t="str">
        <f t="shared" si="46"/>
        <v>Industrial Ethernet</v>
      </c>
    </row>
    <row r="497" spans="1:5" x14ac:dyDescent="0.25">
      <c r="A497" s="18" t="s">
        <v>489</v>
      </c>
      <c r="B497" s="19">
        <v>0.3</v>
      </c>
      <c r="C497" s="12" t="s">
        <v>653</v>
      </c>
      <c r="D497" s="26" t="str">
        <f t="shared" si="46"/>
        <v>Industrial Ethernet</v>
      </c>
    </row>
    <row r="498" spans="1:5" x14ac:dyDescent="0.25">
      <c r="A498" s="18" t="s">
        <v>490</v>
      </c>
      <c r="B498" s="15">
        <v>0.32200000000000001</v>
      </c>
      <c r="C498" s="12" t="s">
        <v>654</v>
      </c>
      <c r="D498" s="26" t="str">
        <f t="shared" si="46"/>
        <v>Industrial Ethernet</v>
      </c>
    </row>
    <row r="499" spans="1:5" x14ac:dyDescent="0.25">
      <c r="A499" s="18" t="s">
        <v>491</v>
      </c>
      <c r="B499" s="17">
        <v>0.31</v>
      </c>
      <c r="C499" s="12" t="s">
        <v>655</v>
      </c>
      <c r="D499" s="26" t="str">
        <f t="shared" si="46"/>
        <v>Industrial Ethernet</v>
      </c>
    </row>
    <row r="500" spans="1:5" x14ac:dyDescent="0.25">
      <c r="A500" s="18" t="s">
        <v>492</v>
      </c>
      <c r="B500" s="17">
        <v>0.28999999999999998</v>
      </c>
      <c r="C500" s="12" t="s">
        <v>656</v>
      </c>
      <c r="D500" s="26" t="str">
        <f t="shared" si="46"/>
        <v>Industrial Ethernet</v>
      </c>
    </row>
    <row r="501" spans="1:5" x14ac:dyDescent="0.25">
      <c r="A501" s="18" t="s">
        <v>493</v>
      </c>
      <c r="B501" s="15">
        <v>0.224</v>
      </c>
      <c r="C501" s="12" t="s">
        <v>657</v>
      </c>
      <c r="D501" s="26" t="str">
        <f t="shared" si="46"/>
        <v>Industrial Ethernet</v>
      </c>
    </row>
    <row r="502" spans="1:5" x14ac:dyDescent="0.25">
      <c r="A502" s="18" t="s">
        <v>494</v>
      </c>
      <c r="B502" s="17">
        <v>0.31</v>
      </c>
      <c r="C502" s="12" t="s">
        <v>658</v>
      </c>
      <c r="D502" s="26" t="str">
        <f t="shared" si="46"/>
        <v>Industrial Ethernet</v>
      </c>
    </row>
    <row r="503" spans="1:5" x14ac:dyDescent="0.25">
      <c r="A503" s="18" t="s">
        <v>495</v>
      </c>
      <c r="B503" s="17">
        <v>0.31</v>
      </c>
      <c r="C503" s="12" t="s">
        <v>659</v>
      </c>
      <c r="D503" s="26" t="str">
        <f t="shared" si="46"/>
        <v>Industrial Ethernet</v>
      </c>
      <c r="E503" s="13" t="s">
        <v>138</v>
      </c>
    </row>
    <row r="506" spans="1:5" x14ac:dyDescent="0.25">
      <c r="A506" s="3"/>
    </row>
  </sheetData>
  <sheetProtection algorithmName="SHA-512" hashValue="2aqyPqGS69jhm0x8thIwH2y/BPWaAH7Qg7JXnSD3u3kqbr/o7HXcYOy4dM/DQF6nVO6Zp24UUZ/5744u7MEVJQ==" saltValue="kWgexhwJ3/s45KsdM6hEvQ==" spinCount="100000" sheet="1" objects="1" scenarios="1"/>
  <phoneticPr fontId="7" type="noConversion"/>
  <hyperlinks>
    <hyperlink ref="C36" r:id="rId1" display="https://www.berktek.us/eservice/US-en_US/navigate_245732/Indoor_Outdoor_Plenum_Premises_Distribution_PDP_I_O_ICP_I_O_.html" xr:uid="{775DC8DF-5CD0-4D07-BD4F-9CD54B39C2A1}"/>
    <hyperlink ref="C35" r:id="rId2" xr:uid="{1F82BAC5-C575-4A29-96BB-839B7F44F6EF}"/>
    <hyperlink ref="C46" r:id="rId3" xr:uid="{74E7E11D-53D7-411D-9CB0-B8A4AFC3DF8B}"/>
    <hyperlink ref="C216" r:id="rId4" xr:uid="{189AB0A4-6A71-4AFA-8203-91D134039B7B}"/>
    <hyperlink ref="C226" r:id="rId5" xr:uid="{1C76A942-FA6E-4172-A8E8-BC8659F72B6C}"/>
    <hyperlink ref="C238" r:id="rId6" xr:uid="{64D03F13-54D6-4F3E-9D89-9AA5CC9A3E6A}"/>
    <hyperlink ref="C57" r:id="rId7" xr:uid="{9D25E4EF-01E3-4BA7-87F4-23D4CD20F5BE}"/>
    <hyperlink ref="C66" r:id="rId8" xr:uid="{0B8F7187-D29A-46BA-9FBD-BA9FB0EC4575}"/>
    <hyperlink ref="C77" r:id="rId9" xr:uid="{663B8555-D64A-4B26-BD27-06F1E4B3DE9E}"/>
    <hyperlink ref="C85" r:id="rId10" xr:uid="{2422550E-ABEF-4F0A-8E5B-71641F93BBD5}"/>
    <hyperlink ref="C246" r:id="rId11" xr:uid="{4BF98DF7-9F18-4F3A-A28D-9ADD2534CDA8}"/>
    <hyperlink ref="C257" r:id="rId12" xr:uid="{B6616CB9-4BBC-4A70-A2E3-2C1895F6BAC3}"/>
    <hyperlink ref="C268" r:id="rId13" xr:uid="{A6FB39AB-3EEE-482D-AE69-D0321FE4E15F}"/>
    <hyperlink ref="C277" r:id="rId14" xr:uid="{69632042-89A4-4DF9-B8DF-63A2EEEF37B7}"/>
    <hyperlink ref="C288" r:id="rId15" xr:uid="{29FEA1F9-8F0F-41C5-84A7-603556D2B996}"/>
    <hyperlink ref="C299" r:id="rId16" xr:uid="{7A0DAD32-F110-4C25-98AB-DA144AF5C416}"/>
    <hyperlink ref="C308" r:id="rId17" xr:uid="{E84BD273-C1F1-46AC-8E42-8B12668A616A}"/>
    <hyperlink ref="C338" r:id="rId18" xr:uid="{E32E7B46-1CD0-47BE-8D36-23233D96B14C}"/>
    <hyperlink ref="C329" r:id="rId19" xr:uid="{43E62130-54A5-4680-8596-CD4AF5831B16}"/>
    <hyperlink ref="C318" r:id="rId20" xr:uid="{750CC443-0B4E-48B4-8E82-921817F77D04}"/>
    <hyperlink ref="G2" r:id="rId21" xr:uid="{23F12605-5FCF-4C6F-A183-922715E57AA2}"/>
    <hyperlink ref="G3" r:id="rId22" xr:uid="{D1AD5FB6-28B9-4166-9437-7EA4E8C221A1}"/>
    <hyperlink ref="G4" r:id="rId23" xr:uid="{8CF847D4-7F0E-4300-BCBA-D705DC3A92C5}"/>
    <hyperlink ref="C348" r:id="rId24" xr:uid="{4B44A68C-2EF4-4B9A-B0E9-EFE355F6B287}"/>
    <hyperlink ref="C378" r:id="rId25" xr:uid="{4B1109C1-6BC3-451A-8838-B751BB0AC936}"/>
    <hyperlink ref="C388" r:id="rId26" xr:uid="{2FB295BD-6FF0-4BF5-8BF7-7EAC08A9CF23}"/>
    <hyperlink ref="C397" r:id="rId27" xr:uid="{AD6B0C5F-CB65-4FB5-AC1C-B83760A40E53}"/>
    <hyperlink ref="C407" r:id="rId28" xr:uid="{297DD27D-657B-436B-BA0A-F61EEC9E241F}"/>
    <hyperlink ref="C416" r:id="rId29" xr:uid="{11B9F4F2-307E-44E5-8B90-0966475B64F1}"/>
    <hyperlink ref="C430" r:id="rId30" xr:uid="{F50CF247-23EE-47DB-9CCB-C369A4AB03FF}"/>
    <hyperlink ref="C91" r:id="rId31" xr:uid="{2BB26D4B-AEF6-4F6F-9BC8-B8F4CEE3B73F}"/>
    <hyperlink ref="C95" r:id="rId32" xr:uid="{5D58A4BB-9BED-4732-9AB0-4647B5662AEE}"/>
    <hyperlink ref="C104" r:id="rId33" xr:uid="{A352935B-4A4F-4F77-8F3D-03091924D16B}"/>
    <hyperlink ref="C113" r:id="rId34" xr:uid="{0B1300CC-E491-4D2C-A7F0-72316C085F59}"/>
    <hyperlink ref="C117" r:id="rId35" xr:uid="{F83E6475-8F1B-4FCF-9F33-44DD0F88A658}"/>
    <hyperlink ref="C126" r:id="rId36" xr:uid="{2E13EB81-1108-41AD-B210-98C902187A08}"/>
    <hyperlink ref="C135" r:id="rId37" xr:uid="{87EA972F-2AAD-4376-91D7-F78A76167726}"/>
    <hyperlink ref="C141" r:id="rId38" xr:uid="{FECD833E-564A-43CA-B147-62D621DC6C31}"/>
    <hyperlink ref="C147" r:id="rId39" xr:uid="{2DE0E165-CBA4-41FA-B75B-35E91E21D07F}"/>
    <hyperlink ref="C158" r:id="rId40" xr:uid="{323E4376-F298-442D-9344-9E5CD825B2D8}"/>
    <hyperlink ref="C169" r:id="rId41" xr:uid="{95D26A76-D931-455B-9ABC-9E3F8C312D6E}"/>
    <hyperlink ref="C181" r:id="rId42" xr:uid="{629C821E-4AEE-4A69-ADFF-436F7FFD1239}"/>
    <hyperlink ref="C192" r:id="rId43" xr:uid="{E75775F7-11EC-4907-A2F3-A2E20D123626}"/>
    <hyperlink ref="C202" r:id="rId44" xr:uid="{F97816EF-B3CC-4A93-B9B3-647A5504B790}"/>
    <hyperlink ref="C207" r:id="rId45" xr:uid="{F61282BA-EFFA-4883-97DA-9A329845709C}"/>
    <hyperlink ref="C22" r:id="rId46" xr:uid="{D28410EA-B011-4D81-AEC6-17523987BF07}"/>
    <hyperlink ref="C37" r:id="rId47" xr:uid="{E8A223FC-2819-4163-B40F-2F0AE9E5946E}"/>
    <hyperlink ref="C48" r:id="rId48" xr:uid="{47D7B339-7F91-4708-B5D7-5D8CB2620122}"/>
    <hyperlink ref="C68" r:id="rId49" xr:uid="{9D5B7B13-5DBE-4AD6-B51C-598000CA13F6}"/>
    <hyperlink ref="C185" r:id="rId50" xr:uid="{470A2DEE-51D9-446B-A573-CA3E6C2A9D34}"/>
    <hyperlink ref="C380" r:id="rId51" xr:uid="{EAE73227-87AE-47A0-A49C-6EA9543251EB}"/>
    <hyperlink ref="C398" r:id="rId52" xr:uid="{FD9E9113-A9EA-456F-B08C-B1A123716BE5}"/>
    <hyperlink ref="C408" r:id="rId53" xr:uid="{27B20223-A2C6-4EE7-89FB-1AB3DC1F5AA1}"/>
    <hyperlink ref="C418" r:id="rId54" xr:uid="{9CAE378D-85B9-46EE-BD66-80DFCE591E7F}"/>
    <hyperlink ref="C433" r:id="rId55" xr:uid="{BB25F799-D165-4381-ADF2-93BE56816954}"/>
    <hyperlink ref="C442" r:id="rId56" xr:uid="{FFEF5506-2EFB-40D8-BD1B-01CC0E3EA7F3}"/>
    <hyperlink ref="C443" r:id="rId57" xr:uid="{11830341-FD23-4268-BB91-2806026A6DBA}"/>
    <hyperlink ref="C444" r:id="rId58" xr:uid="{642A9967-E5E7-42BC-9F17-461573419653}"/>
    <hyperlink ref="C445" r:id="rId59" xr:uid="{04AF9E46-38E3-4741-AE9D-8BC1CB88FB20}"/>
    <hyperlink ref="C446" r:id="rId60" xr:uid="{C6F397D5-DD27-4FD6-A9DE-921495163488}"/>
    <hyperlink ref="C447" r:id="rId61" xr:uid="{E20F9C72-7C64-43E3-B99D-B234EB648F60}"/>
    <hyperlink ref="C450" r:id="rId62" xr:uid="{44F0949D-E2BC-41D0-9FEF-3C1FEDC34D42}"/>
    <hyperlink ref="C451" r:id="rId63" xr:uid="{0FF9B98A-884D-4250-9378-1D45FBF758BE}"/>
    <hyperlink ref="C472" r:id="rId64" xr:uid="{12608847-A731-4EF5-BD7B-5D4C6FBC7744}"/>
    <hyperlink ref="C473" r:id="rId65" xr:uid="{49699190-EE41-4E66-9F81-454488A8D970}"/>
    <hyperlink ref="C474" r:id="rId66" xr:uid="{EA44CB3E-5CAA-4B51-B87B-D874F82A7569}"/>
    <hyperlink ref="C475" r:id="rId67" xr:uid="{B136EDB8-B1E4-4E0C-A1B9-963AC24CD61E}"/>
    <hyperlink ref="C476" r:id="rId68" xr:uid="{BBE5DA5B-0B7A-47C0-BCB2-755C69ADDA60}"/>
    <hyperlink ref="C477" r:id="rId69" xr:uid="{EABE6108-F4B7-487D-996E-57DBE56194D8}"/>
    <hyperlink ref="C478" r:id="rId70" xr:uid="{3A0BAB3B-3E94-4739-85EE-95D032E7AA0F}"/>
    <hyperlink ref="C480" r:id="rId71" xr:uid="{51F0AACA-EC76-4B08-A0FA-E46D373BAADA}"/>
    <hyperlink ref="C481" r:id="rId72" xr:uid="{C2FC9C93-39BB-49C9-95E1-D92002C5854A}"/>
    <hyperlink ref="C482" r:id="rId73" xr:uid="{4D43DD91-D316-47F5-B17A-924E76C1217E}"/>
    <hyperlink ref="C483" r:id="rId74" xr:uid="{18B39F90-A53D-4999-AB13-84E3A2BFC787}"/>
    <hyperlink ref="C484" r:id="rId75" xr:uid="{C05B7B0D-CDAF-4F13-93B0-F38E5CBE7F8A}"/>
    <hyperlink ref="C485" r:id="rId76" xr:uid="{0EE520F1-0265-4BDA-9CA4-7BCFF23C358A}"/>
    <hyperlink ref="C486" r:id="rId77" xr:uid="{E2416153-E76B-4735-B8DE-93382C72F0CC}"/>
    <hyperlink ref="C487" r:id="rId78" xr:uid="{0EACCAFC-A25B-427D-87A3-BA0F35D4D8FA}"/>
    <hyperlink ref="C488" r:id="rId79" xr:uid="{027AEF00-73B3-4E6C-8EED-27DD5D347385}"/>
    <hyperlink ref="C489" r:id="rId80" xr:uid="{10E97BBF-806C-427E-97A7-2E02304EAD74}"/>
    <hyperlink ref="C490" r:id="rId81" xr:uid="{C66F9DED-31F2-4D39-A778-244FFDE47E6B}"/>
    <hyperlink ref="C491" r:id="rId82" xr:uid="{3BBE41FD-8F9D-4815-BAC9-A8B694586921}"/>
    <hyperlink ref="C492" r:id="rId83" xr:uid="{3B8E1F1E-F840-49E7-BCF0-191789538A5A}"/>
    <hyperlink ref="C494" r:id="rId84" xr:uid="{3B62FBEF-4A50-42AB-B332-FE12984E8612}"/>
    <hyperlink ref="C495" r:id="rId85" xr:uid="{55C44139-D16C-4DD0-A533-FA4084EDD957}"/>
    <hyperlink ref="C496" r:id="rId86" xr:uid="{A4A5CA5B-E72E-46DA-B80D-5329C1A2F26C}"/>
    <hyperlink ref="C497" r:id="rId87" xr:uid="{B9ACC24B-7E87-45A8-83C9-245DBDC3934A}"/>
    <hyperlink ref="C498" r:id="rId88" xr:uid="{7E0AD638-3A9D-4397-B9F8-44D005268FDF}"/>
    <hyperlink ref="C499" r:id="rId89" xr:uid="{FFFFD9E9-85D2-41C0-A51B-A93818CFD925}"/>
    <hyperlink ref="C500" r:id="rId90" xr:uid="{1DC3E08E-B032-4079-9390-FBB6D29D786E}"/>
    <hyperlink ref="C501" r:id="rId91" xr:uid="{C114E9C3-3B8B-4AF7-B992-357216465FD0}"/>
    <hyperlink ref="C502" r:id="rId92" xr:uid="{48091437-EF2E-423A-9D97-A3AC1AFE7044}"/>
    <hyperlink ref="C503" r:id="rId93" xr:uid="{3123FBE2-ABD5-463A-BEF1-1B4A9814BC63}"/>
    <hyperlink ref="C15" r:id="rId94" xr:uid="{E6525674-A988-4D76-BF27-2CF46B0FD52E}"/>
    <hyperlink ref="C352" r:id="rId95" xr:uid="{96D7B553-4BD3-42B4-9327-2B3C68CFC2A0}"/>
    <hyperlink ref="C365" r:id="rId96" xr:uid="{F250C1B1-9676-4A1B-B077-685B07A35B57}"/>
    <hyperlink ref="C390" r:id="rId97" xr:uid="{56C2D8EC-9ACE-4539-80E4-D5FE79FE4AC5}"/>
    <hyperlink ref="C448" r:id="rId98" xr:uid="{AE6A2B1C-929B-458B-8131-3E37B96C5E96}"/>
    <hyperlink ref="C449" r:id="rId99" xr:uid="{34B0C061-8AC1-4095-A446-1D5C3F9B0683}"/>
    <hyperlink ref="C452" r:id="rId100" xr:uid="{76E5FD94-DDF9-48BF-99FA-B4D9D00F065C}"/>
    <hyperlink ref="C453" r:id="rId101" xr:uid="{D083E495-89E1-46A6-970D-C6F744E66D7B}"/>
  </hyperlinks>
  <pageMargins left="0.7" right="0.7" top="0.75" bottom="0.75" header="0.3" footer="0.3"/>
  <pageSetup orientation="portrait" r:id="rId1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5B7409C8267641ACA13D1C1CBF708B" ma:contentTypeVersion="13" ma:contentTypeDescription="Create a new document." ma:contentTypeScope="" ma:versionID="adf970711179755967b39f1406f0fb76">
  <xsd:schema xmlns:xsd="http://www.w3.org/2001/XMLSchema" xmlns:xs="http://www.w3.org/2001/XMLSchema" xmlns:p="http://schemas.microsoft.com/office/2006/metadata/properties" xmlns:ns3="d0c2f10e-69eb-4aeb-9c7b-fbd9f517c2b0" xmlns:ns4="669b64a1-c38c-4faa-af4d-223020a92683" targetNamespace="http://schemas.microsoft.com/office/2006/metadata/properties" ma:root="true" ma:fieldsID="bd21fb1bc6cfeceb40465f1825174da1" ns3:_="" ns4:_="">
    <xsd:import namespace="d0c2f10e-69eb-4aeb-9c7b-fbd9f517c2b0"/>
    <xsd:import namespace="669b64a1-c38c-4faa-af4d-223020a9268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c2f10e-69eb-4aeb-9c7b-fbd9f517c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9b64a1-c38c-4faa-af4d-223020a9268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993874-A304-4A00-9843-91BC66C8840C}">
  <ds:schemaRefs>
    <ds:schemaRef ds:uri="http://schemas.microsoft.com/sharepoint/v3/contenttype/forms"/>
  </ds:schemaRefs>
</ds:datastoreItem>
</file>

<file path=customXml/itemProps2.xml><?xml version="1.0" encoding="utf-8"?>
<ds:datastoreItem xmlns:ds="http://schemas.openxmlformats.org/officeDocument/2006/customXml" ds:itemID="{85DED1CF-65B5-4B73-83E8-6E5C86793295}">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dcmitype/"/>
    <ds:schemaRef ds:uri="http://schemas.openxmlformats.org/package/2006/metadata/core-properties"/>
    <ds:schemaRef ds:uri="669b64a1-c38c-4faa-af4d-223020a92683"/>
    <ds:schemaRef ds:uri="d0c2f10e-69eb-4aeb-9c7b-fbd9f517c2b0"/>
    <ds:schemaRef ds:uri="http://www.w3.org/XML/1998/namespace"/>
    <ds:schemaRef ds:uri="http://purl.org/dc/elements/1.1/"/>
  </ds:schemaRefs>
</ds:datastoreItem>
</file>

<file path=customXml/itemProps3.xml><?xml version="1.0" encoding="utf-8"?>
<ds:datastoreItem xmlns:ds="http://schemas.openxmlformats.org/officeDocument/2006/customXml" ds:itemID="{938688BC-3A00-4C42-9F3B-D07ABE4AD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c2f10e-69eb-4aeb-9c7b-fbd9f517c2b0"/>
    <ds:schemaRef ds:uri="669b64a1-c38c-4faa-af4d-223020a926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Pathway Fill Calculators</vt:lpstr>
      <vt:lpstr>Info</vt:lpstr>
      <vt:lpstr>BasketTray1</vt:lpstr>
      <vt:lpstr>BasketTray2</vt:lpstr>
      <vt:lpstr>BasketTray3</vt:lpstr>
      <vt:lpstr>BasketTray4</vt:lpstr>
      <vt:lpstr>BasketTray5</vt:lpstr>
      <vt:lpstr>BasketTray6</vt:lpstr>
      <vt:lpstr>CableCategories</vt:lpstr>
      <vt:lpstr>CableHyperlinks</vt:lpstr>
      <vt:lpstr>CableODs</vt:lpstr>
      <vt:lpstr>CableOptions</vt:lpstr>
      <vt:lpstr>Categories</vt:lpstr>
      <vt:lpstr>CompositeFiberCopper</vt:lpstr>
      <vt:lpstr>Conduit1</vt:lpstr>
      <vt:lpstr>Conduit2</vt:lpstr>
      <vt:lpstr>Conduit3</vt:lpstr>
      <vt:lpstr>Conduit4</vt:lpstr>
      <vt:lpstr>Conduit5</vt:lpstr>
      <vt:lpstr>Conduit6</vt:lpstr>
      <vt:lpstr>ConduitIDs</vt:lpstr>
      <vt:lpstr>ConduitOptions</vt:lpstr>
      <vt:lpstr>CopperStructuredCables</vt:lpstr>
      <vt:lpstr>IndustrialEthernet</vt:lpstr>
      <vt:lpstr>LooseTubeFiber</vt:lpstr>
      <vt:lpstr>NamedSelection</vt:lpstr>
      <vt:lpstr>RibbonFiber</vt:lpstr>
      <vt:lpstr>SelectCategory</vt:lpstr>
      <vt:lpstr>TightBufferFiber</vt:lpstr>
    </vt:vector>
  </TitlesOfParts>
  <Company>Berk-Tek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aflores</dc:creator>
  <cp:lastModifiedBy>David Hollie</cp:lastModifiedBy>
  <dcterms:created xsi:type="dcterms:W3CDTF">2005-09-21T18:15:54Z</dcterms:created>
  <dcterms:modified xsi:type="dcterms:W3CDTF">2025-02-26T15:22:02Z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0x0101001F5B7409C8267641ACA13D1C1CBF708B</vt:lpwstr>
  </property>
</Properties>
</file>